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J438" i="2"/>
  <c r="J410"/>
  <c r="I165" i="3"/>
  <c r="H165" i="4" s="1"/>
  <c r="H165" i="3"/>
  <c r="G165" i="4" s="1"/>
  <c r="L378" i="2"/>
  <c r="M378"/>
  <c r="N378"/>
  <c r="K378"/>
  <c r="J379"/>
  <c r="J380"/>
  <c r="I160" i="3"/>
  <c r="H118" i="5" s="1"/>
  <c r="H160" i="3"/>
  <c r="G160" i="4" s="1"/>
  <c r="L357" i="2"/>
  <c r="M357"/>
  <c r="N357"/>
  <c r="K357"/>
  <c r="J358"/>
  <c r="J359"/>
  <c r="F244" i="4"/>
  <c r="F245"/>
  <c r="F246"/>
  <c r="F247"/>
  <c r="F248"/>
  <c r="I100" i="3"/>
  <c r="H100" i="4" s="1"/>
  <c r="H100" i="3"/>
  <c r="G100" i="4" s="1"/>
  <c r="L229" i="2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H242"/>
  <c r="H241" s="1"/>
  <c r="H240" s="1"/>
  <c r="H239" s="1"/>
  <c r="H238" s="1"/>
  <c r="H237" s="1"/>
  <c r="K408" i="2"/>
  <c r="K395" s="1"/>
  <c r="K150"/>
  <c r="K521"/>
  <c r="F160" i="4" l="1"/>
  <c r="H160"/>
  <c r="G123" i="5"/>
  <c r="H123"/>
  <c r="G118"/>
  <c r="J378" i="2"/>
  <c r="G165" i="3" s="1"/>
  <c r="F165" i="4" s="1"/>
  <c r="H74" i="5"/>
  <c r="J357" i="2"/>
  <c r="G160" i="3" s="1"/>
  <c r="F118" i="5" s="1"/>
  <c r="G74"/>
  <c r="F74"/>
  <c r="J229" i="2"/>
  <c r="G100" i="3" s="1"/>
  <c r="F100" i="4" s="1"/>
  <c r="D41" i="7"/>
  <c r="K494" i="2"/>
  <c r="M395"/>
  <c r="N395"/>
  <c r="F123" i="5" l="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H103" i="5" l="1"/>
  <c r="I146" i="3"/>
  <c r="I145" s="1"/>
  <c r="H145" i="4" s="1"/>
  <c r="H146" i="3"/>
  <c r="H145" s="1"/>
  <c r="G103" i="5" s="1"/>
  <c r="H106"/>
  <c r="I148" i="3"/>
  <c r="I147" s="1"/>
  <c r="H147" i="4" s="1"/>
  <c r="G148"/>
  <c r="H148" i="3"/>
  <c r="H147" s="1"/>
  <c r="G146" i="4"/>
  <c r="H146"/>
  <c r="G104" i="5"/>
  <c r="G105"/>
  <c r="J316" i="2"/>
  <c r="K315"/>
  <c r="J315" s="1"/>
  <c r="J317"/>
  <c r="J311"/>
  <c r="K310"/>
  <c r="J310" s="1"/>
  <c r="J312"/>
  <c r="G145" i="4" l="1"/>
  <c r="G146" i="3"/>
  <c r="J146" s="1"/>
  <c r="G106" i="5"/>
  <c r="H148" i="4"/>
  <c r="J148" i="3"/>
  <c r="G148"/>
  <c r="H104" i="5"/>
  <c r="F106"/>
  <c r="I106" s="1"/>
  <c r="G147" i="4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242" i="3" l="1"/>
  <c r="F243" i="4"/>
  <c r="F146"/>
  <c r="I146" s="1"/>
  <c r="G145" i="3"/>
  <c r="F115" i="4"/>
  <c r="G114" i="3"/>
  <c r="F114" i="4" s="1"/>
  <c r="F148"/>
  <c r="I148" s="1"/>
  <c r="G147" i="3"/>
  <c r="J554" i="2"/>
  <c r="F104" i="5"/>
  <c r="I104" s="1"/>
  <c r="J115" i="3"/>
  <c r="F61" i="5"/>
  <c r="I61" s="1"/>
  <c r="H113" i="4"/>
  <c r="H59" i="5"/>
  <c r="G113" i="4"/>
  <c r="G59" i="5"/>
  <c r="F105"/>
  <c r="I105" s="1"/>
  <c r="H190" i="4"/>
  <c r="H101" i="5"/>
  <c r="G190" i="4"/>
  <c r="G101" i="5"/>
  <c r="J452" i="2"/>
  <c r="J451"/>
  <c r="J252"/>
  <c r="K251"/>
  <c r="J251" s="1"/>
  <c r="G113" i="3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F242" l="1"/>
  <c r="G241" i="3"/>
  <c r="F145" i="4"/>
  <c r="I145" s="1"/>
  <c r="J145" i="3"/>
  <c r="F147" i="4"/>
  <c r="I147" s="1"/>
  <c r="J147" i="3"/>
  <c r="J190"/>
  <c r="G190"/>
  <c r="F103" i="5"/>
  <c r="I103" s="1"/>
  <c r="G112" i="3"/>
  <c r="F112" i="4" s="1"/>
  <c r="F113"/>
  <c r="J114" i="3"/>
  <c r="E20" i="7"/>
  <c r="D20"/>
  <c r="D17" s="1"/>
  <c r="C20"/>
  <c r="C17" s="1"/>
  <c r="E17"/>
  <c r="F59" i="5"/>
  <c r="I59" s="1"/>
  <c r="J113" i="3"/>
  <c r="F101" i="5"/>
  <c r="I101" s="1"/>
  <c r="G100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241" i="4" l="1"/>
  <c r="G240" i="3"/>
  <c r="F190" i="4"/>
  <c r="I190" s="1"/>
  <c r="G189" i="3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G239" i="3" l="1"/>
  <c r="F240" i="4"/>
  <c r="F189"/>
  <c r="I189" s="1"/>
  <c r="J189" i="3"/>
  <c r="F100" i="5"/>
  <c r="I100" s="1"/>
  <c r="F58"/>
  <c r="J298" i="2"/>
  <c r="J304"/>
  <c r="E8" i="12"/>
  <c r="E7"/>
  <c r="E12"/>
  <c r="G238" i="3" l="1"/>
  <c r="F239" i="4"/>
  <c r="J140" i="3"/>
  <c r="G140"/>
  <c r="F97" i="5" s="1"/>
  <c r="I97" s="1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7"/>
  <c r="C46" s="1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G237" i="3" l="1"/>
  <c r="F237" i="4" s="1"/>
  <c r="F238"/>
  <c r="F140"/>
  <c r="I140" s="1"/>
  <c r="G139" i="3"/>
  <c r="E38" i="7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F139" i="4" l="1"/>
  <c r="I139" s="1"/>
  <c r="J139" i="3"/>
  <c r="D9" i="7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H244"/>
  <c r="N237" i="2" l="1"/>
  <c r="I105" i="3"/>
  <c r="I104" s="1"/>
  <c r="I103" s="1"/>
  <c r="H193"/>
  <c r="H192" s="1"/>
  <c r="H191" s="1"/>
  <c r="G191" i="4" s="1"/>
  <c r="H191"/>
  <c r="I193" i="3"/>
  <c r="I192" s="1"/>
  <c r="I191" s="1"/>
  <c r="M237" i="2"/>
  <c r="H105" i="3"/>
  <c r="H104" s="1"/>
  <c r="H103" s="1"/>
  <c r="G27" i="6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H33" i="4"/>
  <c r="H51" i="5"/>
  <c r="H50" s="1"/>
  <c r="H193" i="4"/>
  <c r="H139" i="5"/>
  <c r="H138" s="1"/>
  <c r="H237" i="4"/>
  <c r="H67" i="5"/>
  <c r="H66" s="1"/>
  <c r="H247" i="4"/>
  <c r="G33"/>
  <c r="G51" i="5"/>
  <c r="G50" s="1"/>
  <c r="G247" i="4"/>
  <c r="H161" i="5"/>
  <c r="F161"/>
  <c r="H163"/>
  <c r="H246" i="4"/>
  <c r="F163" i="5"/>
  <c r="H192" i="4"/>
  <c r="H162" i="5"/>
  <c r="H245" i="4"/>
  <c r="F162" i="5"/>
  <c r="G193" i="4" l="1"/>
  <c r="G139" i="5"/>
  <c r="G138" s="1"/>
  <c r="G192" i="4"/>
  <c r="D25" i="6"/>
  <c r="G26"/>
  <c r="I164" i="5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93" i="3" l="1"/>
  <c r="J105"/>
  <c r="G105"/>
  <c r="D24" i="6"/>
  <c r="G24" s="1"/>
  <c r="G25"/>
  <c r="K51" i="11"/>
  <c r="J49" i="12"/>
  <c r="J46" s="1"/>
  <c r="J48" i="11"/>
  <c r="I49" i="12"/>
  <c r="I46" s="1"/>
  <c r="I48" i="11"/>
  <c r="F79" i="5"/>
  <c r="I79" s="1"/>
  <c r="G104" i="4"/>
  <c r="J244" i="3"/>
  <c r="G162" i="5"/>
  <c r="I162" s="1"/>
  <c r="G245" i="4"/>
  <c r="I245" s="1"/>
  <c r="G46" i="12"/>
  <c r="G48" i="11"/>
  <c r="H103" i="4"/>
  <c r="G103"/>
  <c r="F193" l="1"/>
  <c r="G192" i="3"/>
  <c r="F105" i="4"/>
  <c r="I105" s="1"/>
  <c r="G104" i="3"/>
  <c r="J193"/>
  <c r="K49" i="12"/>
  <c r="K46" s="1"/>
  <c r="K48" i="11"/>
  <c r="F78" i="5"/>
  <c r="I78" s="1"/>
  <c r="G244" i="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I173" s="1"/>
  <c r="M424" i="2"/>
  <c r="M423" s="1"/>
  <c r="H174" i="3" s="1"/>
  <c r="H173" s="1"/>
  <c r="L424" i="2"/>
  <c r="L423" s="1"/>
  <c r="N420"/>
  <c r="N419" s="1"/>
  <c r="I172" i="3" s="1"/>
  <c r="M420" i="2"/>
  <c r="M419" s="1"/>
  <c r="H172" i="3" s="1"/>
  <c r="L420" i="2"/>
  <c r="L419" s="1"/>
  <c r="N394"/>
  <c r="I171" i="3" s="1"/>
  <c r="M394" i="2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H128" s="1"/>
  <c r="H127" s="1"/>
  <c r="H126" s="1"/>
  <c r="H125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G191" i="3" l="1"/>
  <c r="F191" i="4" s="1"/>
  <c r="F192"/>
  <c r="G103" i="3"/>
  <c r="F104" i="4"/>
  <c r="I104" s="1"/>
  <c r="J104" i="3"/>
  <c r="I128"/>
  <c r="I127" s="1"/>
  <c r="I126" s="1"/>
  <c r="I125" s="1"/>
  <c r="I155"/>
  <c r="I203"/>
  <c r="I211"/>
  <c r="I42"/>
  <c r="I41" s="1"/>
  <c r="I40" s="1"/>
  <c r="I39" s="1"/>
  <c r="I66"/>
  <c r="I65" s="1"/>
  <c r="I64" s="1"/>
  <c r="I63" s="1"/>
  <c r="I62" s="1"/>
  <c r="I170"/>
  <c r="H42"/>
  <c r="H41" s="1"/>
  <c r="H40" s="1"/>
  <c r="H39" s="1"/>
  <c r="H66"/>
  <c r="H65" s="1"/>
  <c r="H64" s="1"/>
  <c r="H63" s="1"/>
  <c r="H62" s="1"/>
  <c r="H170"/>
  <c r="I120"/>
  <c r="I119" s="1"/>
  <c r="I118" s="1"/>
  <c r="I117" s="1"/>
  <c r="I224"/>
  <c r="H120"/>
  <c r="H119" s="1"/>
  <c r="H118" s="1"/>
  <c r="H117" s="1"/>
  <c r="H224"/>
  <c r="I159"/>
  <c r="I158" s="1"/>
  <c r="N349" i="2"/>
  <c r="H159" i="3"/>
  <c r="H158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J28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J171" i="3" l="1"/>
  <c r="G171"/>
  <c r="H61"/>
  <c r="F103" i="4"/>
  <c r="I103" s="1"/>
  <c r="J103" i="3"/>
  <c r="J67"/>
  <c r="G67"/>
  <c r="G66" s="1"/>
  <c r="H22"/>
  <c r="H21" s="1"/>
  <c r="H20" s="1"/>
  <c r="H19" s="1"/>
  <c r="H18" s="1"/>
  <c r="H11" s="1"/>
  <c r="H10" s="1"/>
  <c r="J201"/>
  <c r="G201"/>
  <c r="F201" i="4" s="1"/>
  <c r="H74" i="3"/>
  <c r="H73" s="1"/>
  <c r="H72" s="1"/>
  <c r="H71" s="1"/>
  <c r="G174"/>
  <c r="I144"/>
  <c r="I143" s="1"/>
  <c r="I142" s="1"/>
  <c r="I141" s="1"/>
  <c r="I116" s="1"/>
  <c r="G205"/>
  <c r="F205" i="4" s="1"/>
  <c r="J60" i="3"/>
  <c r="G60"/>
  <c r="F60" i="4" s="1"/>
  <c r="I60" s="1"/>
  <c r="G175" i="3"/>
  <c r="F175" i="4" s="1"/>
  <c r="J172" i="3"/>
  <c r="G172"/>
  <c r="F172" i="4" s="1"/>
  <c r="I74" i="3"/>
  <c r="I73" s="1"/>
  <c r="I72" s="1"/>
  <c r="I71" s="1"/>
  <c r="H144"/>
  <c r="H143" s="1"/>
  <c r="H142" s="1"/>
  <c r="H141" s="1"/>
  <c r="H116" s="1"/>
  <c r="J202"/>
  <c r="G202"/>
  <c r="F202" i="4" s="1"/>
  <c r="F156"/>
  <c r="I22" i="3"/>
  <c r="I21" s="1"/>
  <c r="I20" s="1"/>
  <c r="I19" s="1"/>
  <c r="I18" s="1"/>
  <c r="I11" s="1"/>
  <c r="I10" s="1"/>
  <c r="I61"/>
  <c r="J350" i="2"/>
  <c r="G159" i="3" s="1"/>
  <c r="G158" s="1"/>
  <c r="K349" i="2"/>
  <c r="L205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F129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58" i="3" l="1"/>
  <c r="G57" s="1"/>
  <c r="G56" s="1"/>
  <c r="G55" s="1"/>
  <c r="G54" s="1"/>
  <c r="G53" s="1"/>
  <c r="H249"/>
  <c r="E31" i="6"/>
  <c r="I249" i="3"/>
  <c r="F31" i="6"/>
  <c r="J236" i="3"/>
  <c r="G236"/>
  <c r="J46"/>
  <c r="G46"/>
  <c r="G45" s="1"/>
  <c r="J97"/>
  <c r="G97"/>
  <c r="G96" s="1"/>
  <c r="F171" i="4"/>
  <c r="I171" s="1"/>
  <c r="G170" i="3"/>
  <c r="G22"/>
  <c r="G21" s="1"/>
  <c r="G20" s="1"/>
  <c r="G19" s="1"/>
  <c r="G18" s="1"/>
  <c r="F174" i="4"/>
  <c r="I174" s="1"/>
  <c r="G173" i="3"/>
  <c r="J188"/>
  <c r="G188"/>
  <c r="G110"/>
  <c r="F111" i="4"/>
  <c r="J205" i="3"/>
  <c r="J48"/>
  <c r="G48"/>
  <c r="G47" s="1"/>
  <c r="J223"/>
  <c r="G223"/>
  <c r="J150"/>
  <c r="G150"/>
  <c r="G136"/>
  <c r="J136" s="1"/>
  <c r="J230"/>
  <c r="G230"/>
  <c r="J122"/>
  <c r="G122"/>
  <c r="J207"/>
  <c r="G207"/>
  <c r="F22" i="5"/>
  <c r="G29" i="3"/>
  <c r="G28" s="1"/>
  <c r="J134"/>
  <c r="G134"/>
  <c r="G177"/>
  <c r="J177" s="1"/>
  <c r="J52"/>
  <c r="G52"/>
  <c r="G51" s="1"/>
  <c r="G216"/>
  <c r="F217" i="4"/>
  <c r="J210" i="3"/>
  <c r="G210"/>
  <c r="G50"/>
  <c r="G49" s="1"/>
  <c r="J124"/>
  <c r="G124"/>
  <c r="G162"/>
  <c r="J162" s="1"/>
  <c r="J25"/>
  <c r="G25"/>
  <c r="J175"/>
  <c r="J138"/>
  <c r="G138"/>
  <c r="G130"/>
  <c r="J130" s="1"/>
  <c r="F200" i="4"/>
  <c r="G199" i="3"/>
  <c r="G182"/>
  <c r="J182" s="1"/>
  <c r="J167"/>
  <c r="G167"/>
  <c r="J44"/>
  <c r="G44"/>
  <c r="G43" s="1"/>
  <c r="G132"/>
  <c r="J132" s="1"/>
  <c r="F159" i="4"/>
  <c r="G154" i="3"/>
  <c r="F112" i="5" s="1"/>
  <c r="I112" s="1"/>
  <c r="J70" i="3"/>
  <c r="G70"/>
  <c r="G69" s="1"/>
  <c r="G65" s="1"/>
  <c r="G64" s="1"/>
  <c r="G63" s="1"/>
  <c r="G62" s="1"/>
  <c r="G61" s="1"/>
  <c r="J24"/>
  <c r="G24"/>
  <c r="J102"/>
  <c r="G102"/>
  <c r="J157"/>
  <c r="G157"/>
  <c r="J169"/>
  <c r="G169"/>
  <c r="G32"/>
  <c r="G31" s="1"/>
  <c r="G30" s="1"/>
  <c r="J204"/>
  <c r="G204"/>
  <c r="F132" i="5"/>
  <c r="I132" s="1"/>
  <c r="G74" i="3"/>
  <c r="G73" s="1"/>
  <c r="G72" s="1"/>
  <c r="G71" s="1"/>
  <c r="J174"/>
  <c r="G179"/>
  <c r="J179" s="1"/>
  <c r="J164"/>
  <c r="G164"/>
  <c r="G163" s="1"/>
  <c r="F158" i="4"/>
  <c r="I158" s="1"/>
  <c r="G99" i="3"/>
  <c r="G98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F150" i="5"/>
  <c r="I150" s="1"/>
  <c r="J110" i="3"/>
  <c r="I111" i="4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J49" i="3"/>
  <c r="F48" i="11"/>
  <c r="E51"/>
  <c r="E48" s="1"/>
  <c r="F153" i="5"/>
  <c r="I153" s="1"/>
  <c r="I191" i="4"/>
  <c r="F90"/>
  <c r="I90" s="1"/>
  <c r="F70"/>
  <c r="I70" s="1"/>
  <c r="G112"/>
  <c r="I112" s="1"/>
  <c r="F11" i="9"/>
  <c r="F10" s="1"/>
  <c r="F9" s="1"/>
  <c r="F8" s="1"/>
  <c r="F83" i="5"/>
  <c r="I83" s="1"/>
  <c r="H187" i="4"/>
  <c r="H186"/>
  <c r="F37"/>
  <c r="I37" s="1"/>
  <c r="F29"/>
  <c r="I29" s="1"/>
  <c r="F63" i="5"/>
  <c r="I63" s="1"/>
  <c r="I217" i="4"/>
  <c r="F127" i="5"/>
  <c r="I127" s="1"/>
  <c r="H144" i="4"/>
  <c r="G149"/>
  <c r="H149"/>
  <c r="H49" i="5"/>
  <c r="J36" i="11" s="1"/>
  <c r="K36" s="1"/>
  <c r="F125" i="5"/>
  <c r="I125" s="1"/>
  <c r="H114" i="4"/>
  <c r="G114"/>
  <c r="G109"/>
  <c r="F156" i="5"/>
  <c r="I156" s="1"/>
  <c r="F50" i="4"/>
  <c r="I50" s="1"/>
  <c r="J320" i="2"/>
  <c r="J43" i="3"/>
  <c r="F27" i="5"/>
  <c r="I27" s="1"/>
  <c r="F44" i="4"/>
  <c r="I44" s="1"/>
  <c r="F89" i="5"/>
  <c r="I89" s="1"/>
  <c r="K241" i="2"/>
  <c r="J241" s="1"/>
  <c r="F95" i="5"/>
  <c r="I95" s="1"/>
  <c r="F160"/>
  <c r="I160" s="1"/>
  <c r="F93"/>
  <c r="I93" s="1"/>
  <c r="F97" i="4"/>
  <c r="I97" s="1"/>
  <c r="F33" i="5"/>
  <c r="I33" s="1"/>
  <c r="F29"/>
  <c r="I29" s="1"/>
  <c r="F46" i="4"/>
  <c r="I46" s="1"/>
  <c r="J45" i="3"/>
  <c r="K141" i="2"/>
  <c r="J141" s="1"/>
  <c r="J96" i="3"/>
  <c r="F71" i="5"/>
  <c r="I71" s="1"/>
  <c r="F108"/>
  <c r="I108" s="1"/>
  <c r="F76"/>
  <c r="I76" s="1"/>
  <c r="J51" i="3"/>
  <c r="F65" i="5"/>
  <c r="I65" s="1"/>
  <c r="F35"/>
  <c r="I35" s="1"/>
  <c r="F52" i="4"/>
  <c r="I52" s="1"/>
  <c r="F115" i="5"/>
  <c r="I115" s="1"/>
  <c r="F142"/>
  <c r="I142" s="1"/>
  <c r="F99"/>
  <c r="I99" s="1"/>
  <c r="J47" i="3"/>
  <c r="F87" i="5"/>
  <c r="I87" s="1"/>
  <c r="F31"/>
  <c r="I31" s="1"/>
  <c r="F85" i="4"/>
  <c r="I85" s="1"/>
  <c r="F48"/>
  <c r="I48" s="1"/>
  <c r="F135" i="5"/>
  <c r="I135" s="1"/>
  <c r="I115" i="4"/>
  <c r="J84" i="3"/>
  <c r="M256" i="2"/>
  <c r="J107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F44" i="5"/>
  <c r="I44" s="1"/>
  <c r="F158"/>
  <c r="I158" s="1"/>
  <c r="J445" i="2"/>
  <c r="J242"/>
  <c r="F85" i="5"/>
  <c r="I85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I156"/>
  <c r="F114" i="5"/>
  <c r="I114" s="1"/>
  <c r="H16" i="4"/>
  <c r="H14" i="5"/>
  <c r="H13" s="1"/>
  <c r="H17" i="4"/>
  <c r="G30"/>
  <c r="G65"/>
  <c r="H180"/>
  <c r="G215"/>
  <c r="H228"/>
  <c r="L7" i="2"/>
  <c r="K18"/>
  <c r="J18" s="1"/>
  <c r="K174"/>
  <c r="J174" s="1"/>
  <c r="K461"/>
  <c r="J461" s="1"/>
  <c r="K128"/>
  <c r="J128" s="1"/>
  <c r="K9"/>
  <c r="J9" s="1"/>
  <c r="J152" i="3" l="1"/>
  <c r="G152"/>
  <c r="F199" i="4"/>
  <c r="F124"/>
  <c r="I124" s="1"/>
  <c r="G123" i="3"/>
  <c r="G133"/>
  <c r="F134" i="4"/>
  <c r="I134" s="1"/>
  <c r="G149" i="3"/>
  <c r="F150" i="4"/>
  <c r="I150" s="1"/>
  <c r="F204"/>
  <c r="I204" s="1"/>
  <c r="G203" i="3"/>
  <c r="F173" i="4"/>
  <c r="I173" s="1"/>
  <c r="J173" i="3"/>
  <c r="F182" i="4"/>
  <c r="I182" s="1"/>
  <c r="G181" i="3"/>
  <c r="G161"/>
  <c r="F162" i="4"/>
  <c r="I162" s="1"/>
  <c r="F177"/>
  <c r="I177" s="1"/>
  <c r="G176" i="3"/>
  <c r="G135"/>
  <c r="F136" i="4"/>
  <c r="I136" s="1"/>
  <c r="G187" i="3"/>
  <c r="F188" i="4"/>
  <c r="I188" s="1"/>
  <c r="G11" i="3"/>
  <c r="G166"/>
  <c r="F167" i="4"/>
  <c r="I167" s="1"/>
  <c r="G229" i="3"/>
  <c r="F230" i="4"/>
  <c r="I230" s="1"/>
  <c r="F110"/>
  <c r="G109" i="3"/>
  <c r="G235"/>
  <c r="F236" i="4"/>
  <c r="I236" s="1"/>
  <c r="G101" i="3"/>
  <c r="F101" i="4" s="1"/>
  <c r="F102"/>
  <c r="I102" s="1"/>
  <c r="F216"/>
  <c r="G215" i="3"/>
  <c r="F25" i="5"/>
  <c r="I25" s="1"/>
  <c r="G121" i="3"/>
  <c r="F122" i="4"/>
  <c r="I122" s="1"/>
  <c r="G42" i="3"/>
  <c r="G41" s="1"/>
  <c r="G40" s="1"/>
  <c r="G39" s="1"/>
  <c r="F157" i="4"/>
  <c r="I157" s="1"/>
  <c r="G155" i="3"/>
  <c r="J31"/>
  <c r="F132" i="4"/>
  <c r="I132" s="1"/>
  <c r="G131" i="3"/>
  <c r="F138" i="4"/>
  <c r="I138" s="1"/>
  <c r="G137" i="3"/>
  <c r="G209"/>
  <c r="J209" s="1"/>
  <c r="F210" i="4"/>
  <c r="I210" s="1"/>
  <c r="G206" i="3"/>
  <c r="F207" i="4"/>
  <c r="I207" s="1"/>
  <c r="F32"/>
  <c r="I32" s="1"/>
  <c r="G153" i="3"/>
  <c r="F154" i="4"/>
  <c r="I154" s="1"/>
  <c r="F169"/>
  <c r="I169" s="1"/>
  <c r="G168" i="3"/>
  <c r="F91" i="5"/>
  <c r="I91" s="1"/>
  <c r="F120"/>
  <c r="I120" s="1"/>
  <c r="J50" i="3"/>
  <c r="G129"/>
  <c r="F130" i="4"/>
  <c r="I130" s="1"/>
  <c r="G222" i="3"/>
  <c r="F223" i="4"/>
  <c r="I223" s="1"/>
  <c r="F170"/>
  <c r="I170" s="1"/>
  <c r="J170" i="3"/>
  <c r="G95"/>
  <c r="G94" s="1"/>
  <c r="G93" s="1"/>
  <c r="G92" s="1"/>
  <c r="J32"/>
  <c r="J154"/>
  <c r="G178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181" i="3"/>
  <c r="I20" i="5"/>
  <c r="F98" i="4"/>
  <c r="I98" s="1"/>
  <c r="J98" i="3"/>
  <c r="I59" i="4"/>
  <c r="I16" i="5"/>
  <c r="I216" i="4"/>
  <c r="I23"/>
  <c r="I200"/>
  <c r="B13" i="8"/>
  <c r="J101" i="3"/>
  <c r="I146" i="5"/>
  <c r="I78" i="4"/>
  <c r="I37" i="5"/>
  <c r="J22" i="3"/>
  <c r="I27" i="4"/>
  <c r="J89" i="3"/>
  <c r="J75"/>
  <c r="I46" i="5"/>
  <c r="F149"/>
  <c r="I149" s="1"/>
  <c r="I110" i="4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0"/>
  <c r="I110" s="1"/>
  <c r="F111"/>
  <c r="I111" s="1"/>
  <c r="J95" i="3"/>
  <c r="F31" i="4"/>
  <c r="I31" s="1"/>
  <c r="F124" i="5"/>
  <c r="I124" s="1"/>
  <c r="F82"/>
  <c r="I82" s="1"/>
  <c r="F26" i="4"/>
  <c r="I26" s="1"/>
  <c r="J65" i="3"/>
  <c r="F141" i="5"/>
  <c r="I141" s="1"/>
  <c r="F51" i="4"/>
  <c r="I51" s="1"/>
  <c r="F45"/>
  <c r="I45" s="1"/>
  <c r="F46" i="12"/>
  <c r="E46" s="1"/>
  <c r="E49"/>
  <c r="F60" i="5"/>
  <c r="I60" s="1"/>
  <c r="F47" i="4"/>
  <c r="I47" s="1"/>
  <c r="F96"/>
  <c r="I96" s="1"/>
  <c r="G58" i="5"/>
  <c r="I58" s="1"/>
  <c r="F43" i="4"/>
  <c r="I43" s="1"/>
  <c r="F84"/>
  <c r="I84" s="1"/>
  <c r="I101"/>
  <c r="F49"/>
  <c r="I49" s="1"/>
  <c r="F58"/>
  <c r="I58" s="1"/>
  <c r="F107" i="5"/>
  <c r="I107" s="1"/>
  <c r="F88"/>
  <c r="I88" s="1"/>
  <c r="F62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F90"/>
  <c r="I90" s="1"/>
  <c r="F136"/>
  <c r="I136" s="1"/>
  <c r="F92"/>
  <c r="I92" s="1"/>
  <c r="F34"/>
  <c r="I34" s="1"/>
  <c r="F94"/>
  <c r="I94" s="1"/>
  <c r="F98"/>
  <c r="I98" s="1"/>
  <c r="F64"/>
  <c r="I64" s="1"/>
  <c r="F159"/>
  <c r="I159" s="1"/>
  <c r="F157"/>
  <c r="I157" s="1"/>
  <c r="F32"/>
  <c r="I32" s="1"/>
  <c r="F28"/>
  <c r="I28" s="1"/>
  <c r="F75"/>
  <c r="I75" s="1"/>
  <c r="F86"/>
  <c r="I86" s="1"/>
  <c r="F30"/>
  <c r="I30" s="1"/>
  <c r="F69" i="4"/>
  <c r="I69" s="1"/>
  <c r="F43" i="5"/>
  <c r="I43" s="1"/>
  <c r="F52"/>
  <c r="I52" s="1"/>
  <c r="J42" i="3"/>
  <c r="F134" i="5"/>
  <c r="I134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66" i="4" l="1"/>
  <c r="I166" s="1"/>
  <c r="J166" i="3"/>
  <c r="G151"/>
  <c r="F152" i="4"/>
  <c r="I152" s="1"/>
  <c r="G221" i="3"/>
  <c r="F222" i="4"/>
  <c r="I222" s="1"/>
  <c r="J222" i="3"/>
  <c r="F206" i="4"/>
  <c r="I206" s="1"/>
  <c r="J206" i="3"/>
  <c r="F121" i="4"/>
  <c r="I121" s="1"/>
  <c r="G120" i="3"/>
  <c r="J121"/>
  <c r="G228"/>
  <c r="F229" i="4"/>
  <c r="I229" s="1"/>
  <c r="J229" i="3"/>
  <c r="G180"/>
  <c r="F181" i="4"/>
  <c r="I181" s="1"/>
  <c r="G198" i="3"/>
  <c r="G208"/>
  <c r="F209" i="4"/>
  <c r="I209" s="1"/>
  <c r="F161"/>
  <c r="I161" s="1"/>
  <c r="J161" i="3"/>
  <c r="F153" i="4"/>
  <c r="I153" s="1"/>
  <c r="J153" i="3"/>
  <c r="F123" i="4"/>
  <c r="I123" s="1"/>
  <c r="J123" i="3"/>
  <c r="F155" i="4"/>
  <c r="I155" s="1"/>
  <c r="J155" i="3"/>
  <c r="G108"/>
  <c r="F109" i="4"/>
  <c r="F133"/>
  <c r="I133" s="1"/>
  <c r="J133" i="3"/>
  <c r="F129" i="4"/>
  <c r="I129" s="1"/>
  <c r="G128" i="3"/>
  <c r="J129"/>
  <c r="G234"/>
  <c r="F235" i="4"/>
  <c r="I235" s="1"/>
  <c r="J235" i="3"/>
  <c r="F176" i="4"/>
  <c r="I176" s="1"/>
  <c r="J176" i="3"/>
  <c r="F168" i="4"/>
  <c r="I168" s="1"/>
  <c r="J168" i="3"/>
  <c r="F135" i="4"/>
  <c r="I135" s="1"/>
  <c r="J135" i="3"/>
  <c r="F149" i="4"/>
  <c r="I149" s="1"/>
  <c r="J149" i="3"/>
  <c r="F131" i="4"/>
  <c r="I131" s="1"/>
  <c r="J131" i="3"/>
  <c r="F187" i="4"/>
  <c r="I187" s="1"/>
  <c r="G186" i="3"/>
  <c r="J187"/>
  <c r="F24" i="5"/>
  <c r="I24" s="1"/>
  <c r="F215" i="4"/>
  <c r="I215" s="1"/>
  <c r="G214" i="3"/>
  <c r="F137" i="4"/>
  <c r="I137" s="1"/>
  <c r="J137" i="3"/>
  <c r="F203" i="4"/>
  <c r="I203" s="1"/>
  <c r="J203" i="3"/>
  <c r="F178" i="4"/>
  <c r="I178" s="1"/>
  <c r="J178" i="3"/>
  <c r="I122" i="5"/>
  <c r="F121"/>
  <c r="I121" s="1"/>
  <c r="F163" i="4"/>
  <c r="I163" s="1"/>
  <c r="J163" i="3"/>
  <c r="I73" i="5"/>
  <c r="J215" i="3"/>
  <c r="J74"/>
  <c r="J57"/>
  <c r="J198"/>
  <c r="I89" i="4"/>
  <c r="K21" i="11"/>
  <c r="K19" i="12" s="1"/>
  <c r="J19"/>
  <c r="F30" i="4"/>
  <c r="I30" s="1"/>
  <c r="J30" i="3"/>
  <c r="F88" i="4"/>
  <c r="J88" i="3"/>
  <c r="J109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F81" i="5"/>
  <c r="F154"/>
  <c r="F65" i="4"/>
  <c r="I65" s="1"/>
  <c r="F140" i="5"/>
  <c r="I140" s="1"/>
  <c r="B14" i="8"/>
  <c r="B11" s="1"/>
  <c r="B10" s="1"/>
  <c r="B9" s="1"/>
  <c r="B8" s="1"/>
  <c r="G49" i="5"/>
  <c r="F42" i="4"/>
  <c r="I42" s="1"/>
  <c r="F83"/>
  <c r="I83" s="1"/>
  <c r="F74"/>
  <c r="J56" i="3"/>
  <c r="F49" i="5"/>
  <c r="F69"/>
  <c r="J94" i="3"/>
  <c r="F95" i="4"/>
  <c r="I95" s="1"/>
  <c r="J41" i="3"/>
  <c r="J82"/>
  <c r="I109" i="4"/>
  <c r="H81"/>
  <c r="G40"/>
  <c r="G227"/>
  <c r="H93"/>
  <c r="G107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86" i="4" l="1"/>
  <c r="I186" s="1"/>
  <c r="G185" i="3"/>
  <c r="J186"/>
  <c r="F151" i="4"/>
  <c r="I151" s="1"/>
  <c r="J151" i="3"/>
  <c r="F180" i="4"/>
  <c r="I180" s="1"/>
  <c r="J180" i="3"/>
  <c r="G233"/>
  <c r="F234" i="4"/>
  <c r="I234" s="1"/>
  <c r="F108"/>
  <c r="G107" i="3"/>
  <c r="G220"/>
  <c r="F221" i="4"/>
  <c r="I221" s="1"/>
  <c r="J221" i="3"/>
  <c r="G197"/>
  <c r="F198" i="4"/>
  <c r="G144" i="3"/>
  <c r="J144" s="1"/>
  <c r="G213"/>
  <c r="F214" i="4"/>
  <c r="I214" s="1"/>
  <c r="J214" i="3"/>
  <c r="F208" i="4"/>
  <c r="I208" s="1"/>
  <c r="J208" i="3"/>
  <c r="G227"/>
  <c r="F228" i="4"/>
  <c r="I228" s="1"/>
  <c r="J228" i="3"/>
  <c r="J108"/>
  <c r="G127"/>
  <c r="F128" i="4"/>
  <c r="I128" s="1"/>
  <c r="J128" i="3"/>
  <c r="F120" i="4"/>
  <c r="I120" s="1"/>
  <c r="G119" i="3"/>
  <c r="J120"/>
  <c r="J234"/>
  <c r="I198" i="4"/>
  <c r="I15"/>
  <c r="I108"/>
  <c r="I74"/>
  <c r="I21"/>
  <c r="J10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H142" i="4"/>
  <c r="H141"/>
  <c r="G142"/>
  <c r="G141"/>
  <c r="J55" i="3"/>
  <c r="G11" i="5"/>
  <c r="F64" i="4"/>
  <c r="I64" s="1"/>
  <c r="F56"/>
  <c r="I56" s="1"/>
  <c r="J40" i="3"/>
  <c r="F58" i="11"/>
  <c r="F82" i="4"/>
  <c r="I82" s="1"/>
  <c r="F73"/>
  <c r="F20"/>
  <c r="I20" s="1"/>
  <c r="F78" i="11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72" i="3"/>
  <c r="G39" i="4"/>
  <c r="H19"/>
  <c r="H92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85" l="1"/>
  <c r="I185" s="1"/>
  <c r="G184" i="3"/>
  <c r="J185"/>
  <c r="F127" i="4"/>
  <c r="I127" s="1"/>
  <c r="G126" i="3"/>
  <c r="F197" i="4"/>
  <c r="G196" i="3"/>
  <c r="F213" i="4"/>
  <c r="I213" s="1"/>
  <c r="G212" i="3"/>
  <c r="J213"/>
  <c r="F119" i="4"/>
  <c r="I119" s="1"/>
  <c r="G118" i="3"/>
  <c r="J119"/>
  <c r="J197"/>
  <c r="G232"/>
  <c r="F233" i="4"/>
  <c r="I233" s="1"/>
  <c r="J233" i="3"/>
  <c r="J127"/>
  <c r="F144" i="4"/>
  <c r="I144" s="1"/>
  <c r="G226" i="3"/>
  <c r="F227" i="4"/>
  <c r="I227" s="1"/>
  <c r="J227" i="3"/>
  <c r="F107" i="4"/>
  <c r="G106" i="3"/>
  <c r="G143"/>
  <c r="J143" s="1"/>
  <c r="G219"/>
  <c r="F220" i="4"/>
  <c r="I220" s="1"/>
  <c r="J220" i="3"/>
  <c r="H43" i="11"/>
  <c r="H38" s="1"/>
  <c r="H29" i="12"/>
  <c r="H26" s="1"/>
  <c r="H41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F86"/>
  <c r="I86" s="1"/>
  <c r="J86" i="3"/>
  <c r="J232"/>
  <c r="J62"/>
  <c r="H41" i="1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F68" i="11"/>
  <c r="E81"/>
  <c r="E78" s="1"/>
  <c r="F55" i="4"/>
  <c r="I55" s="1"/>
  <c r="F80" i="5"/>
  <c r="I80" s="1"/>
  <c r="F43" i="11"/>
  <c r="F38" s="1"/>
  <c r="E59" i="12"/>
  <c r="F41" i="11"/>
  <c r="E44" i="12"/>
  <c r="E46" i="11"/>
  <c r="E41" s="1"/>
  <c r="E61"/>
  <c r="E58" s="1"/>
  <c r="F72" i="4"/>
  <c r="F40"/>
  <c r="I40" s="1"/>
  <c r="E31" i="11"/>
  <c r="E28" s="1"/>
  <c r="J92" i="3"/>
  <c r="F76" i="12"/>
  <c r="F93" i="4"/>
  <c r="I93" s="1"/>
  <c r="F26" i="12"/>
  <c r="F19" i="4"/>
  <c r="I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G116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218" i="3" l="1"/>
  <c r="F218" i="4" s="1"/>
  <c r="I218" s="1"/>
  <c r="F219"/>
  <c r="I219" s="1"/>
  <c r="J219" i="3"/>
  <c r="F184" i="4"/>
  <c r="I184" s="1"/>
  <c r="G183" i="3"/>
  <c r="G231"/>
  <c r="F231" i="4" s="1"/>
  <c r="I231" s="1"/>
  <c r="F232"/>
  <c r="I232" s="1"/>
  <c r="F126"/>
  <c r="I126" s="1"/>
  <c r="G125" i="3"/>
  <c r="J126"/>
  <c r="G142"/>
  <c r="J142" s="1"/>
  <c r="F196" i="4"/>
  <c r="I196" s="1"/>
  <c r="G195" i="3"/>
  <c r="F143" i="4"/>
  <c r="I143" s="1"/>
  <c r="G225" i="3"/>
  <c r="F226" i="4"/>
  <c r="I226" s="1"/>
  <c r="J226" i="3"/>
  <c r="F212" i="4"/>
  <c r="I212" s="1"/>
  <c r="J212" i="3"/>
  <c r="J184"/>
  <c r="F106" i="4"/>
  <c r="I106" s="1"/>
  <c r="G79" i="3"/>
  <c r="F118" i="4"/>
  <c r="I118" s="1"/>
  <c r="G117" i="3"/>
  <c r="J118"/>
  <c r="G141"/>
  <c r="F142" i="4"/>
  <c r="I142" s="1"/>
  <c r="E29" i="12"/>
  <c r="E26"/>
  <c r="E36"/>
  <c r="K68" i="11"/>
  <c r="J18" i="3"/>
  <c r="J71"/>
  <c r="F62" i="4"/>
  <c r="I62" s="1"/>
  <c r="J53" i="3"/>
  <c r="J54"/>
  <c r="H64" i="12"/>
  <c r="H61" s="1"/>
  <c r="H51" s="1"/>
  <c r="H63" i="11"/>
  <c r="H53" s="1"/>
  <c r="J231" i="3"/>
  <c r="H68" i="11"/>
  <c r="I72" i="4"/>
  <c r="H69" i="12"/>
  <c r="H71"/>
  <c r="H66" s="1"/>
  <c r="E76"/>
  <c r="I14"/>
  <c r="I9" s="1"/>
  <c r="H11" i="11"/>
  <c r="H16" i="12"/>
  <c r="H11" s="1"/>
  <c r="H14"/>
  <c r="I11"/>
  <c r="I6" s="1"/>
  <c r="H13" i="11"/>
  <c r="E43"/>
  <c r="E38" s="1"/>
  <c r="F54" i="4"/>
  <c r="I54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71" i="4"/>
  <c r="I71" s="1"/>
  <c r="F80"/>
  <c r="I80" s="1"/>
  <c r="F39"/>
  <c r="I39" s="1"/>
  <c r="E79" i="12"/>
  <c r="F92" i="4"/>
  <c r="I92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225" l="1"/>
  <c r="I225" s="1"/>
  <c r="G224" i="3"/>
  <c r="J225"/>
  <c r="F195" i="4"/>
  <c r="I195" s="1"/>
  <c r="G194" i="3"/>
  <c r="F194" i="4" s="1"/>
  <c r="F183"/>
  <c r="I183" s="1"/>
  <c r="J183" i="3"/>
  <c r="G211"/>
  <c r="F125" i="4"/>
  <c r="I125" s="1"/>
  <c r="J125" i="3"/>
  <c r="J195"/>
  <c r="F117" i="4"/>
  <c r="I117" s="1"/>
  <c r="J117" i="3"/>
  <c r="J218"/>
  <c r="F141" i="4"/>
  <c r="I141" s="1"/>
  <c r="G116" i="3"/>
  <c r="J141"/>
  <c r="H54" i="12"/>
  <c r="H9" s="1"/>
  <c r="K8" i="11"/>
  <c r="J61" i="3"/>
  <c r="F53" i="4"/>
  <c r="I53" s="1"/>
  <c r="H8" i="11"/>
  <c r="I194" i="4"/>
  <c r="H6" i="12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211" i="4" l="1"/>
  <c r="I211" s="1"/>
  <c r="J211" i="3"/>
  <c r="F224" i="4"/>
  <c r="I224" s="1"/>
  <c r="J224" i="3"/>
  <c r="J194"/>
  <c r="F116" i="4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<sst xmlns="http://schemas.openxmlformats.org/spreadsheetml/2006/main" count="6698" uniqueCount="958">
  <si>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</si>
  <si>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</si>
  <si>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</si>
  <si>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</si>
  <si>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</si>
  <si>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</si>
  <si>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</si>
  <si>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</si>
  <si>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</si>
  <si>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</si>
  <si>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</si>
  <si>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</si>
  <si>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</si>
  <si>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</si>
  <si>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</si>
  <si>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</si>
  <si>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</si>
  <si>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</si>
  <si>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</si>
  <si>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</si>
  <si>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</si>
  <si>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</si>
  <si>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</si>
  <si>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</si>
  <si>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</si>
  <si>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</si>
  <si>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</si>
  <si>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</si>
  <si>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</si>
  <si>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</si>
  <si>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</si>
  <si>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</si>
  <si>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</si>
  <si>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</si>
  <si>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</si>
  <si>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</si>
  <si>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</si>
  <si>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</si>
  <si>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</si>
  <si>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</si>
  <si>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</si>
  <si>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</si>
  <si>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</si>
  <si>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</si>
  <si>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</si>
  <si>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</si>
  <si>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</si>
  <si>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</si>
  <si>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</si>
  <si>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</si>
  <si>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</si>
  <si>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</si>
  <si>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</si>
  <si>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</si>
  <si>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</si>
  <si>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</si>
  <si>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</si>
  <si>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</si>
  <si>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</si>
  <si>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</si>
  <si>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</si>
  <si>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</si>
  <si>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</si>
  <si>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</si>
  <si>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</si>
  <si>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</si>
  <si>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</si>
  <si>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</si>
  <si>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</si>
  <si>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</si>
  <si>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</si>
  <si>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</si>
  <si>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</si>
  <si>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</si>
  <si>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</si>
  <si>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</si>
  <si>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</si>
  <si>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</si>
  <si>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</si>
  <si>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</si>
  <si>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</si>
  <si>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</si>
  <si>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</si>
  <si>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</si>
  <si>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</si>
  <si>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</si>
  <si>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</si>
  <si>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</si>
  <si>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</si>
  <si>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</si>
  <si>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</si>
  <si>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</si>
  <si>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</si>
  <si>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</si>
  <si>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</si>
  <si>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</si>
  <si>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</si>
  <si>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</si>
  <si>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</si>
  <si>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</si>
  <si>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</si>
  <si>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</si>
  <si>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</si>
  <si>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</si>
  <si>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</si>
  <si>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</si>
  <si>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</si>
  <si>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</si>
  <si>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</si>
  <si>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</si>
  <si>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</si>
  <si>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</si>
  <si>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</si>
  <si>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</si>
  <si>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</si>
  <si>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</si>
  <si>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</si>
  <si>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</si>
  <si>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</si>
  <si>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</si>
  <si>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</si>
  <si>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</si>
  <si>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</si>
  <si>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</si>
  <si>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</si>
  <si>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</si>
  <si>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</si>
  <si>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</si>
  <si>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</si>
  <si>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</si>
  <si>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</si>
  <si>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</si>
  <si>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</si>
  <si>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</si>
  <si>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</si>
  <si>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</si>
  <si>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</si>
  <si>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</si>
  <si>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</si>
  <si>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</si>
  <si>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</si>
  <si>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</si>
  <si>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</si>
  <si>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</si>
  <si>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</si>
  <si>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</si>
  <si>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</si>
  <si>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</si>
  <si>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</si>
  <si>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</si>
  <si>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</si>
  <si>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</si>
  <si>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</si>
  <si>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</si>
  <si>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</si>
  <si>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</si>
  <si>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</si>
  <si>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</si>
  <si>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</si>
  <si>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</si>
  <si>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</si>
  <si>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</si>
  <si>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</si>
  <si>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</si>
  <si>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</si>
  <si>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</si>
  <si>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</si>
  <si>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</si>
  <si>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</si>
  <si>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</si>
  <si>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</si>
  <si>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</si>
  <si>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</si>
  <si>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</si>
  <si>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</si>
  <si>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</si>
  <si>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</si>
  <si>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</si>
  <si>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</si>
  <si>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</si>
  <si>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</si>
  <si>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</si>
  <si>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</si>
  <si>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</si>
  <si>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</si>
  <si>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</si>
  <si>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</si>
  <si>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</si>
  <si>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</si>
  <si>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</si>
  <si>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</si>
  <si>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</si>
  <si>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</si>
  <si>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</si>
  <si>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</si>
  <si>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</si>
  <si>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</si>
  <si>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</si>
  <si>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</si>
  <si>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</si>
  <si>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</si>
  <si>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</si>
  <si>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</si>
  <si>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</si>
  <si>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</si>
  <si>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</si>
  <si>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</si>
  <si>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</si>
  <si>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</si>
  <si>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</si>
  <si>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</si>
  <si>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</si>
  <si>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</si>
  <si>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</si>
  <si>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</si>
  <si>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</si>
  <si>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</si>
  <si>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</si>
  <si>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</si>
  <si>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</si>
  <si>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</si>
  <si>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</si>
  <si>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</si>
  <si>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</si>
  <si>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</si>
  <si>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</si>
  <si>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</si>
  <si>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</si>
  <si>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</si>
  <si>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</si>
  <si>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</si>
  <si>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</si>
  <si>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</si>
  <si>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</si>
  <si>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</si>
  <si>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</si>
  <si>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</si>
  <si>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</si>
  <si>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</si>
  <si>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</si>
  <si>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</si>
  <si>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</si>
  <si>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</si>
  <si>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</si>
  <si>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</si>
  <si>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</si>
  <si>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</si>
  <si>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</si>
  <si>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</si>
  <si>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</si>
  <si>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</si>
  <si>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</si>
  <si>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</si>
  <si>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</si>
  <si>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</si>
  <si>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</si>
  <si>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</si>
  <si>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</si>
  <si>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</si>
  <si>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</si>
  <si>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</si>
  <si>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</si>
  <si>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</si>
  <si>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</si>
  <si>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</si>
  <si>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</si>
  <si>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</si>
  <si>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</si>
  <si>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</si>
  <si>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</si>
  <si>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</si>
  <si>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</si>
  <si>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</si>
  <si>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</si>
  <si>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</si>
  <si>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</si>
  <si>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</si>
  <si>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</si>
  <si>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</si>
  <si>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</si>
  <si>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</si>
  <si>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</si>
  <si>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</si>
  <si>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</si>
  <si>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</si>
  <si>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</si>
  <si>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</si>
  <si>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</si>
  <si>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</si>
  <si>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</si>
  <si>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</si>
  <si>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</si>
  <si>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</si>
  <si>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</si>
  <si>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</si>
  <si>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</si>
  <si>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</si>
  <si>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</si>
  <si>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</si>
  <si>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</si>
  <si>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</si>
  <si>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</si>
  <si>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</si>
  <si>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</si>
  <si>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</si>
  <si>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</si>
  <si>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</si>
  <si>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</si>
  <si>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</si>
  <si>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</si>
  <si>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</si>
  <si>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</si>
  <si>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</si>
  <si>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</si>
  <si>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</si>
  <si>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</si>
  <si>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</si>
  <si>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</si>
  <si>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</si>
  <si>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</si>
  <si>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</si>
  <si>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</si>
  <si>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</si>
  <si>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</si>
  <si>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</si>
  <si>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</si>
  <si>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</si>
  <si>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</si>
  <si>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</si>
  <si>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</si>
  <si>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</si>
  <si>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</si>
  <si>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</si>
  <si>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</si>
  <si>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</si>
  <si>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</si>
  <si>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</si>
  <si>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</si>
  <si>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</si>
  <si>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</si>
  <si>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</si>
  <si>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</si>
  <si>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</si>
  <si>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</si>
  <si>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</si>
  <si>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</si>
  <si>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</si>
  <si>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</si>
  <si>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</si>
  <si>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</si>
  <si>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</si>
  <si>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</si>
  <si>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</si>
  <si>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</si>
  <si>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</si>
  <si>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</si>
  <si>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</si>
  <si>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</si>
  <si>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</si>
  <si>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</si>
  <si>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</si>
  <si>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</si>
  <si>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</si>
  <si>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</si>
  <si>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</si>
  <si>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</si>
  <si>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</si>
  <si>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</si>
  <si>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</si>
  <si>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</si>
  <si>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</si>
  <si>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</si>
  <si>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</si>
  <si>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</si>
  <si>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</si>
  <si>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</si>
  <si>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</si>
  <si>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</si>
  <si>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</si>
  <si>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</si>
  <si>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</si>
  <si>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</si>
  <si>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</si>
  <si>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</si>
  <si>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</si>
  <si>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</si>
  <si>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</si>
  <si>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</si>
  <si>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</si>
  <si>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</si>
  <si>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</si>
  <si>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</si>
  <si>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</si>
  <si>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</si>
  <si>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</si>
  <si>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</si>
  <si>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</si>
  <si>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</si>
  <si>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</si>
  <si>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</si>
  <si>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</si>
  <si>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</si>
  <si>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</si>
  <si>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</si>
  <si>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</si>
  <si>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</si>
  <si>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</si>
  <si>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</si>
  <si>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</si>
  <si>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</si>
  <si>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</si>
  <si>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</si>
  <si>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</si>
  <si>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</si>
  <si>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</si>
  <si>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</si>
  <si>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</si>
  <si>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</si>
  <si>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</si>
  <si>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</si>
  <si>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</si>
  <si>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</si>
  <si>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</si>
  <si>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</si>
  <si>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</si>
  <si>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</si>
  <si>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</si>
  <si>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</si>
  <si>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</si>
  <si>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</si>
  <si>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</si>
  <si>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</si>
  <si>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</si>
  <si>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</si>
  <si>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</si>
  <si>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</si>
  <si>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</si>
  <si>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</si>
  <si>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</si>
  <si>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</si>
  <si>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</si>
  <si>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</si>
  <si>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</si>
  <si>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</si>
  <si>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</si>
  <si>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</si>
  <si>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</si>
  <si>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</si>
  <si>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</si>
  <si>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</si>
  <si>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</si>
  <si>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</si>
  <si>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</si>
  <si>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</si>
  <si>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</si>
  <si>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</si>
  <si>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</si>
  <si>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</si>
  <si>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</si>
  <si>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</si>
  <si>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</si>
  <si>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</si>
  <si>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</si>
  <si>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</si>
  <si>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</si>
  <si>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</si>
  <si>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</si>
  <si>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</si>
  <si>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</si>
  <si>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</si>
  <si>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</si>
  <si>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</si>
  <si>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</si>
  <si>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</si>
  <si>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</si>
  <si>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</si>
  <si>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</si>
  <si>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</si>
  <si>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</si>
  <si>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</si>
  <si>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</si>
  <si>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</si>
  <si>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</si>
  <si>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</si>
  <si>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</si>
  <si>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</si>
  <si>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</si>
  <si>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</si>
  <si>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</si>
  <si>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</si>
  <si>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</si>
  <si>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</si>
  <si>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</si>
  <si>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</si>
  <si>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</si>
  <si>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</si>
  <si>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</si>
  <si>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</si>
  <si>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</si>
  <si>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</si>
  <si>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</si>
  <si>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</si>
  <si>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</si>
  <si>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</si>
  <si>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</si>
  <si>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</si>
  <si>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</si>
  <si>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</si>
  <si>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</si>
  <si>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</si>
  <si>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</si>
  <si>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</si>
  <si>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</si>
  <si>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</si>
  <si>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</si>
  <si>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</si>
  <si>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</si>
  <si>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</si>
  <si>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</si>
  <si>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</si>
  <si>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</si>
  <si>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</si>
  <si>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</si>
  <si>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</si>
  <si>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</si>
  <si>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</si>
  <si>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</si>
  <si>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</si>
  <si>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</si>
  <si>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</si>
  <si>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</si>
  <si>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</si>
  <si>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</si>
  <si>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</si>
  <si>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</si>
  <si>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</si>
  <si>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</si>
  <si>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</si>
  <si>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</si>
  <si>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</si>
  <si>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</si>
  <si>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</si>
  <si>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</si>
  <si>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</si>
  <si>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</si>
  <si>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</si>
  <si>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</si>
  <si>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</si>
  <si>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</si>
  <si>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</si>
  <si>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</si>
  <si>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</si>
  <si>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</si>
  <si>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</si>
  <si>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</si>
  <si>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</si>
  <si>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</si>
  <si>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</si>
  <si>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</si>
  <si>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</si>
  <si>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</si>
  <si>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</si>
  <si>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</si>
  <si>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</si>
  <si>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</si>
  <si>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</si>
  <si>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</si>
  <si>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</si>
  <si>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</si>
  <si>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</si>
  <si>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</si>
  <si>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</si>
  <si>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</si>
  <si>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</si>
  <si>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</si>
  <si>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</si>
  <si>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</si>
  <si>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</si>
  <si>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</si>
  <si>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</si>
  <si>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</si>
  <si>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</si>
  <si>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</si>
  <si>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</si>
  <si>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</si>
  <si>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</si>
  <si>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</si>
  <si>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</si>
  <si>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</si>
  <si>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</si>
  <si>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</si>
  <si>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</si>
  <si>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</si>
  <si>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</si>
  <si>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</si>
  <si>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</si>
  <si>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</si>
  <si>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</si>
  <si>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</si>
  <si>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</si>
  <si>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</si>
  <si>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</si>
  <si>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</si>
  <si>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</si>
  <si>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</si>
  <si>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</si>
  <si>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</si>
  <si>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</si>
  <si>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</si>
  <si>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</si>
  <si>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</si>
  <si>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</si>
  <si>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</si>
  <si>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</si>
  <si>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</si>
  <si>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</si>
  <si>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</si>
  <si>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</si>
  <si>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</si>
  <si>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</si>
  <si>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</si>
  <si>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</si>
  <si>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</si>
  <si>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</si>
  <si>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</si>
  <si>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</si>
  <si>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</si>
  <si>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</si>
  <si>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</si>
  <si>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</si>
  <si>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</si>
  <si>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</si>
  <si>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</si>
  <si>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</si>
  <si>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</si>
  <si>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</si>
  <si>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</si>
  <si>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</si>
  <si>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</si>
  <si>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</si>
  <si>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</si>
  <si>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</si>
  <si>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</si>
  <si>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</si>
  <si>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</si>
  <si>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</si>
  <si>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</si>
  <si>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</si>
  <si>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</si>
  <si>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</si>
  <si>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</si>
  <si>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</si>
  <si>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</si>
  <si>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</si>
  <si>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</si>
  <si>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</si>
  <si>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</si>
  <si>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</si>
  <si>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</si>
  <si>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</si>
  <si>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</si>
  <si>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</si>
  <si>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</si>
  <si>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</si>
  <si>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</si>
  <si>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</si>
  <si>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</si>
  <si>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</si>
  <si>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</si>
  <si>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</si>
  <si>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</si>
  <si>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</si>
  <si>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</si>
  <si>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</si>
  <si>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</si>
  <si>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</si>
  <si>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</si>
  <si>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</si>
  <si>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</si>
  <si>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</si>
  <si>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</si>
  <si>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</si>
  <si>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</si>
  <si>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</si>
  <si>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</si>
  <si>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</si>
  <si>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</si>
  <si>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</si>
  <si>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</si>
  <si>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</si>
  <si>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</si>
  <si>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</si>
  <si>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</si>
  <si>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</si>
  <si>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</si>
  <si>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</si>
  <si>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</si>
  <si>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</si>
  <si>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</si>
  <si>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</si>
  <si>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</si>
  <si>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</si>
  <si>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</si>
  <si>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</si>
  <si>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</si>
  <si>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</si>
  <si>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</si>
  <si>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</si>
  <si>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</si>
  <si>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</si>
  <si>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</si>
  <si>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</si>
  <si>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</si>
  <si>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</si>
  <si>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</si>
  <si>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</si>
  <si>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</si>
  <si>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</si>
  <si>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</si>
  <si>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</si>
  <si>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</si>
  <si>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</si>
  <si>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</si>
  <si>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</si>
  <si>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</si>
  <si>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</si>
  <si>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</si>
  <si>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</si>
  <si>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</si>
  <si>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</si>
  <si>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</si>
  <si>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</si>
  <si>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</si>
  <si>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</si>
  <si>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</si>
  <si>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</si>
  <si>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</si>
  <si>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</si>
  <si>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</si>
  <si>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</si>
  <si>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</si>
  <si>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</si>
  <si>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</si>
  <si>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</si>
  <si>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</si>
  <si>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</si>
  <si>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</si>
  <si>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</si>
  <si>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</si>
  <si>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</si>
  <si>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</si>
  <si>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</si>
  <si>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</si>
  <si>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</si>
  <si>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</si>
  <si>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</si>
  <si>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</si>
  <si>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</si>
  <si>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</si>
  <si>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</si>
  <si>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</si>
  <si>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</si>
  <si>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</si>
  <si>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</si>
  <si>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</si>
  <si>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</si>
  <si>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</si>
  <si>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</si>
  <si>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</si>
  <si>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</si>
  <si>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</si>
  <si>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</si>
  <si>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</si>
  <si>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</si>
  <si>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</si>
  <si>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</si>
  <si>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</si>
  <si>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</si>
  <si>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</si>
  <si>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</si>
  <si>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</si>
  <si>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</si>
  <si>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</si>
  <si>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</si>
  <si>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</si>
  <si>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</si>
  <si>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</si>
  <si>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</si>
  <si>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</si>
  <si>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</si>
  <si>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</si>
  <si>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</si>
  <si>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</si>
  <si>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</si>
  <si>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</si>
  <si>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</si>
  <si>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</si>
  <si>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</si>
  <si>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</si>
  <si>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</si>
  <si>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</si>
  <si>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</si>
  <si>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</si>
  <si>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</si>
  <si>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</si>
  <si>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</si>
  <si>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</si>
  <si>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</si>
  <si>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</si>
  <si>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</si>
  <si>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</si>
  <si>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</si>
  <si>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</si>
  <si>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</si>
  <si>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</si>
  <si>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</si>
  <si>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</si>
  <si>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</si>
  <si>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</si>
  <si>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</si>
  <si>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</si>
  <si>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</si>
  <si>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</si>
  <si>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</si>
  <si>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</si>
  <si>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</si>
  <si>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</si>
  <si>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</si>
  <si>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</si>
  <si>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</si>
  <si>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</si>
  <si>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</si>
  <si>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</si>
  <si>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</si>
  <si>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</si>
  <si>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</si>
  <si>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</si>
  <si>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</si>
  <si>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</si>
  <si>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</si>
  <si>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</si>
  <si>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</si>
  <si>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</si>
  <si>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</si>
  <si>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</si>
  <si>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</si>
  <si>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</si>
  <si>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</si>
  <si>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</si>
  <si>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</si>
  <si>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</si>
  <si>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</si>
  <si>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</si>
  <si>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</si>
  <si>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</si>
  <si>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</si>
  <si>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</si>
  <si>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</si>
  <si>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</si>
  <si>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</si>
  <si>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</si>
  <si>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</si>
  <si>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</si>
  <si>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</si>
  <si>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</si>
  <si>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</si>
  <si>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</si>
  <si>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</si>
  <si>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</si>
  <si>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</si>
  <si>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</si>
  <si>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</si>
  <si>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</si>
  <si>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</si>
  <si>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</si>
  <si>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</si>
  <si>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</si>
  <si>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</si>
  <si>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</si>
  <si>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</si>
  <si>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</si>
  <si>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</si>
  <si>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</si>
  <si>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</si>
  <si>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</si>
  <si>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</si>
  <si>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</si>
  <si>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</si>
  <si>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</si>
  <si>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</si>
  <si>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</si>
  <si>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</si>
  <si>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</si>
  <si>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</si>
  <si>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</si>
  <si>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</si>
  <si>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</si>
  <si>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</si>
  <si>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</si>
  <si>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</si>
  <si>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</si>
  <si>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</si>
  <si>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</si>
  <si>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</si>
  <si>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</si>
  <si>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</si>
  <si>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</si>
  <si>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</si>
  <si>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</si>
  <si>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</si>
  <si>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</si>
  <si>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</si>
  <si>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</si>
  <si>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</si>
  <si>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</si>
  <si>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</si>
  <si>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</si>
  <si>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</si>
  <si>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</si>
  <si>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</si>
  <si>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</si>
  <si>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</si>
  <si>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</si>
  <si>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</si>
  <si>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</si>
  <si>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</si>
  <si>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</si>
  <si>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</si>
  <si>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</si>
  <si>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</si>
  <si>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</si>
  <si>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</si>
  <si>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2024 год и на плановый период 2025 и 2026 годов"</t>
  </si>
  <si>
    <t>Муниципальный дорожный фонд Семидесятского сельского  поселения Хохольского муниципального района Воронежской области
на 2025 год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</si>
  <si>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</si>
  <si>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</si>
  <si>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</si>
  <si>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</si>
  <si>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</si>
  <si>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</si>
  <si>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</si>
  <si>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</si>
  <si>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</si>
  <si>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</si>
  <si>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</si>
  <si>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</si>
  <si>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</si>
  <si>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</si>
  <si>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</si>
  <si>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</si>
  <si>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</si>
  <si>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</si>
  <si>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</si>
  <si>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</si>
  <si>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</si>
  <si>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</si>
  <si>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</si>
  <si>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от "23" декабря 2024 года № 31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</si>
</sst>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="90" zoomScaleNormal="90" workbookViewId="0">
      <pane xSplit="3" ySplit="8" topLeftCell="D21" activePane="bottomRight" state="frozen"/>
      <selection pane="topRight" activeCell="D1" sqref="D1"/>
      <selection pane="bottomLeft" activeCell="A9" sqref="A9"/>
      <selection pane="bottomRight" activeCell="E23" sqref="E23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7" t="s">
        <v>705</v>
      </c>
      <c r="F1" s="267"/>
    </row>
    <row r="2" spans="1:12" ht="93.6" customHeight="1">
      <c r="E2" s="268" t="s">
        <v>908</v>
      </c>
      <c r="F2" s="268"/>
    </row>
    <row r="3" spans="1:12" ht="15.6" customHeight="1">
      <c r="E3" s="267" t="s">
        <v>957</v>
      </c>
      <c r="F3" s="267"/>
    </row>
    <row r="4" spans="1:12" ht="49.9" customHeight="1">
      <c r="A4" s="266" t="s">
        <v>909</v>
      </c>
      <c r="B4" s="266"/>
      <c r="C4" s="266"/>
      <c r="D4" s="266"/>
      <c r="E4" s="266"/>
      <c r="F4" s="266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5" t="s">
        <v>359</v>
      </c>
      <c r="F6" s="265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804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2.775999999994383E-2</v>
      </c>
      <c r="F9" s="69">
        <f>+F10+F15+F23+F32</f>
        <v>-1.224000000183878E-2</v>
      </c>
      <c r="G9" s="70">
        <f>D9+E9+F9</f>
        <v>4.3279999997139385E-2</v>
      </c>
    </row>
    <row r="10" spans="1:12" ht="25.5">
      <c r="A10" s="264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4"/>
      <c r="B11" s="74" t="s">
        <v>797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4"/>
      <c r="B12" s="74" t="s">
        <v>798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4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4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4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4"/>
      <c r="B16" s="74" t="s">
        <v>617</v>
      </c>
      <c r="C16" s="75" t="s">
        <v>799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4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4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4"/>
      <c r="B19" s="74" t="s">
        <v>800</v>
      </c>
      <c r="C19" s="75" t="s">
        <v>801</v>
      </c>
      <c r="D19" s="77"/>
      <c r="E19" s="77"/>
      <c r="F19" s="77"/>
      <c r="G19" s="70"/>
    </row>
    <row r="20" spans="1:7" ht="38.25">
      <c r="A20" s="264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4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802</v>
      </c>
      <c r="C22" s="75" t="s">
        <v>803</v>
      </c>
      <c r="D22" s="77"/>
      <c r="E22" s="77"/>
      <c r="F22" s="77"/>
      <c r="G22" s="70"/>
    </row>
    <row r="23" spans="1:7" ht="25.5">
      <c r="A23" s="264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2.775999999994383E-2</v>
      </c>
      <c r="F23" s="73">
        <f t="shared" si="8"/>
        <v>-1.224000000183878E-2</v>
      </c>
      <c r="G23" s="70">
        <f t="shared" si="1"/>
        <v>4.3279999997139385E-2</v>
      </c>
    </row>
    <row r="24" spans="1:7">
      <c r="A24" s="264"/>
      <c r="B24" s="74" t="s">
        <v>477</v>
      </c>
      <c r="C24" s="75" t="s">
        <v>478</v>
      </c>
      <c r="D24" s="76">
        <f>D25</f>
        <v>-13188.2</v>
      </c>
      <c r="E24" s="76">
        <f t="shared" ref="E24:F26" si="9">E25</f>
        <v>-3058.3</v>
      </c>
      <c r="F24" s="76">
        <f t="shared" si="9"/>
        <v>-12932</v>
      </c>
      <c r="G24" s="70">
        <f t="shared" si="1"/>
        <v>-29178.5</v>
      </c>
    </row>
    <row r="25" spans="1:7">
      <c r="A25" s="264"/>
      <c r="B25" s="78" t="s">
        <v>611</v>
      </c>
      <c r="C25" s="75" t="s">
        <v>607</v>
      </c>
      <c r="D25" s="76">
        <f>D26</f>
        <v>-13188.2</v>
      </c>
      <c r="E25" s="76">
        <f t="shared" si="9"/>
        <v>-3058.3</v>
      </c>
      <c r="F25" s="76">
        <f t="shared" si="9"/>
        <v>-12932</v>
      </c>
      <c r="G25" s="70">
        <f t="shared" si="1"/>
        <v>-29178.5</v>
      </c>
    </row>
    <row r="26" spans="1:7">
      <c r="A26" s="264"/>
      <c r="B26" s="78" t="s">
        <v>610</v>
      </c>
      <c r="C26" s="75" t="s">
        <v>605</v>
      </c>
      <c r="D26" s="76">
        <f>D27</f>
        <v>-13188.2</v>
      </c>
      <c r="E26" s="76">
        <f t="shared" si="9"/>
        <v>-3058.3</v>
      </c>
      <c r="F26" s="76">
        <f t="shared" si="9"/>
        <v>-12932</v>
      </c>
      <c r="G26" s="70">
        <f t="shared" si="1"/>
        <v>-29178.5</v>
      </c>
    </row>
    <row r="27" spans="1:7" ht="25.5">
      <c r="A27" s="264"/>
      <c r="B27" s="74" t="s">
        <v>612</v>
      </c>
      <c r="C27" s="75" t="s">
        <v>479</v>
      </c>
      <c r="D27" s="76">
        <f>-(Доходы!C9+Источники!D18)</f>
        <v>-13188.2</v>
      </c>
      <c r="E27" s="76">
        <f>-(Доходы!D9+Источники!E18)</f>
        <v>-3058.3</v>
      </c>
      <c r="F27" s="76">
        <f>-(Доходы!E9+Источники!F18)</f>
        <v>-12932</v>
      </c>
      <c r="G27" s="70">
        <f t="shared" si="1"/>
        <v>-29178.5</v>
      </c>
    </row>
    <row r="28" spans="1:7">
      <c r="A28" s="264"/>
      <c r="B28" s="74" t="s">
        <v>480</v>
      </c>
      <c r="C28" s="75" t="s">
        <v>481</v>
      </c>
      <c r="D28" s="76">
        <f>D29</f>
        <v>13188.22776</v>
      </c>
      <c r="E28" s="76">
        <f t="shared" ref="E28:F30" si="10">E29</f>
        <v>3058.3277600000001</v>
      </c>
      <c r="F28" s="76">
        <f t="shared" si="10"/>
        <v>12931.987759999998</v>
      </c>
      <c r="G28" s="70">
        <f t="shared" si="1"/>
        <v>29178.543279999998</v>
      </c>
    </row>
    <row r="29" spans="1:7">
      <c r="A29" s="264"/>
      <c r="B29" s="78" t="s">
        <v>604</v>
      </c>
      <c r="C29" s="75" t="s">
        <v>603</v>
      </c>
      <c r="D29" s="76">
        <f>D30</f>
        <v>13188.22776</v>
      </c>
      <c r="E29" s="76">
        <f t="shared" si="10"/>
        <v>3058.3277600000001</v>
      </c>
      <c r="F29" s="76">
        <f t="shared" si="10"/>
        <v>12931.987759999998</v>
      </c>
      <c r="G29" s="70">
        <f t="shared" si="1"/>
        <v>29178.543279999998</v>
      </c>
    </row>
    <row r="30" spans="1:7">
      <c r="A30" s="264"/>
      <c r="B30" s="78" t="s">
        <v>609</v>
      </c>
      <c r="C30" s="75" t="s">
        <v>606</v>
      </c>
      <c r="D30" s="76">
        <f>D31</f>
        <v>13188.22776</v>
      </c>
      <c r="E30" s="76">
        <f t="shared" si="10"/>
        <v>3058.3277600000001</v>
      </c>
      <c r="F30" s="76">
        <f t="shared" si="10"/>
        <v>12931.987759999998</v>
      </c>
      <c r="G30" s="70">
        <f t="shared" si="1"/>
        <v>29178.543279999998</v>
      </c>
    </row>
    <row r="31" spans="1:7" ht="25.5">
      <c r="A31" s="264"/>
      <c r="B31" s="74" t="s">
        <v>608</v>
      </c>
      <c r="C31" s="75" t="s">
        <v>482</v>
      </c>
      <c r="D31" s="76">
        <f>Ведомственная!G10+Источники!D21</f>
        <v>13188.22776</v>
      </c>
      <c r="E31" s="76">
        <f>Ведомственная!H10+Источники!E21+'Бюджетная роспись'!M551/1000</f>
        <v>3058.3277600000001</v>
      </c>
      <c r="F31" s="76">
        <f>Ведомственная!I10+Источники!F21+'Бюджетная роспись'!N551/1000</f>
        <v>12931.987759999998</v>
      </c>
      <c r="G31" s="70">
        <f t="shared" si="1"/>
        <v>29178.543279999998</v>
      </c>
    </row>
    <row r="32" spans="1:7" ht="25.5">
      <c r="A32" s="264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4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4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4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4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4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4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4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3" t="s">
        <v>938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3.5" thickBot="1">
      <c r="A3" s="40"/>
      <c r="B3" s="40"/>
      <c r="C3" s="40"/>
      <c r="D3" s="40"/>
      <c r="E3" s="40"/>
      <c r="F3" s="304"/>
      <c r="G3" s="304"/>
      <c r="H3" s="40"/>
      <c r="I3" s="41"/>
      <c r="J3" s="42"/>
      <c r="K3" s="42"/>
    </row>
    <row r="4" spans="1:11" ht="13.5" thickBot="1">
      <c r="A4" s="305" t="s">
        <v>640</v>
      </c>
      <c r="B4" s="307" t="s">
        <v>641</v>
      </c>
      <c r="C4" s="310" t="s">
        <v>642</v>
      </c>
      <c r="D4" s="312" t="s">
        <v>643</v>
      </c>
      <c r="E4" s="312"/>
      <c r="F4" s="312"/>
      <c r="G4" s="312"/>
      <c r="H4" s="312"/>
      <c r="I4" s="312"/>
      <c r="J4" s="312"/>
      <c r="K4" s="312"/>
    </row>
    <row r="5" spans="1:11" ht="13.5" thickBot="1">
      <c r="A5" s="306"/>
      <c r="B5" s="308"/>
      <c r="C5" s="311"/>
      <c r="D5" s="313" t="s">
        <v>644</v>
      </c>
      <c r="E5" s="313"/>
      <c r="F5" s="313"/>
      <c r="G5" s="313"/>
      <c r="H5" s="313"/>
      <c r="I5" s="313"/>
      <c r="J5" s="313"/>
      <c r="K5" s="313"/>
    </row>
    <row r="6" spans="1:11" ht="13.5" thickBot="1">
      <c r="A6" s="306"/>
      <c r="B6" s="309"/>
      <c r="C6" s="311"/>
      <c r="D6" s="313" t="s">
        <v>645</v>
      </c>
      <c r="E6" s="31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4" t="s">
        <v>646</v>
      </c>
      <c r="B8" s="315" t="s">
        <v>939</v>
      </c>
      <c r="C8" s="316" t="s">
        <v>940</v>
      </c>
      <c r="D8" s="43" t="s">
        <v>645</v>
      </c>
      <c r="E8" s="49">
        <f>E13+E38+E53+E68</f>
        <v>41758.031040000002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13188.22776</v>
      </c>
      <c r="I8" s="49">
        <f t="shared" si="0"/>
        <v>2988.6277600000003</v>
      </c>
      <c r="J8" s="49">
        <f t="shared" si="0"/>
        <v>12790.587759999999</v>
      </c>
      <c r="K8" s="49">
        <f t="shared" si="0"/>
        <v>12790.587759999999</v>
      </c>
    </row>
    <row r="9" spans="1:11" ht="26.25" thickBot="1">
      <c r="A9" s="314"/>
      <c r="B9" s="315"/>
      <c r="C9" s="316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4"/>
      <c r="B10" s="315"/>
      <c r="C10" s="316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4"/>
      <c r="B11" s="315"/>
      <c r="C11" s="316"/>
      <c r="D11" s="43" t="s">
        <v>649</v>
      </c>
      <c r="E11" s="49">
        <f t="shared" si="1"/>
        <v>41758.031040000002</v>
      </c>
      <c r="F11" s="49">
        <f t="shared" si="1"/>
        <v>0</v>
      </c>
      <c r="G11" s="49">
        <f t="shared" si="1"/>
        <v>0</v>
      </c>
      <c r="H11" s="49">
        <f t="shared" si="1"/>
        <v>13188.22776</v>
      </c>
      <c r="I11" s="49">
        <f t="shared" si="1"/>
        <v>2988.6277600000003</v>
      </c>
      <c r="J11" s="49">
        <f t="shared" si="1"/>
        <v>12790.587759999999</v>
      </c>
      <c r="K11" s="49">
        <f t="shared" si="1"/>
        <v>12790.587759999999</v>
      </c>
    </row>
    <row r="12" spans="1:11" ht="26.25" thickBot="1">
      <c r="A12" s="314"/>
      <c r="B12" s="315"/>
      <c r="C12" s="316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4" t="s">
        <v>651</v>
      </c>
      <c r="B13" s="315" t="s">
        <v>652</v>
      </c>
      <c r="C13" s="316" t="s">
        <v>940</v>
      </c>
      <c r="D13" s="43" t="s">
        <v>645</v>
      </c>
      <c r="E13" s="50">
        <f>E18+E23+E28+E33</f>
        <v>13933.82776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5427.2277600000007</v>
      </c>
      <c r="I13" s="50">
        <f t="shared" si="2"/>
        <v>2867.2000000000003</v>
      </c>
      <c r="J13" s="50">
        <f t="shared" si="2"/>
        <v>2819.7</v>
      </c>
      <c r="K13" s="50">
        <f t="shared" si="2"/>
        <v>2819.7</v>
      </c>
    </row>
    <row r="14" spans="1:11" ht="26.25" thickBot="1">
      <c r="A14" s="314"/>
      <c r="B14" s="315"/>
      <c r="C14" s="316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4"/>
      <c r="B15" s="315"/>
      <c r="C15" s="316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4"/>
      <c r="B16" s="315"/>
      <c r="C16" s="316"/>
      <c r="D16" s="43" t="s">
        <v>649</v>
      </c>
      <c r="E16" s="50">
        <f t="shared" si="3"/>
        <v>13933.82776</v>
      </c>
      <c r="F16" s="50">
        <f t="shared" si="3"/>
        <v>0</v>
      </c>
      <c r="G16" s="50">
        <f t="shared" si="3"/>
        <v>0</v>
      </c>
      <c r="H16" s="50">
        <f t="shared" si="3"/>
        <v>5427.2277600000007</v>
      </c>
      <c r="I16" s="50">
        <f t="shared" si="3"/>
        <v>2867.2000000000003</v>
      </c>
      <c r="J16" s="50">
        <f t="shared" si="3"/>
        <v>2819.7</v>
      </c>
      <c r="K16" s="50">
        <f t="shared" si="3"/>
        <v>2819.7</v>
      </c>
    </row>
    <row r="17" spans="1:11" ht="26.25" thickBot="1">
      <c r="A17" s="314"/>
      <c r="B17" s="315"/>
      <c r="C17" s="316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4" t="s">
        <v>653</v>
      </c>
      <c r="B18" s="315" t="s">
        <v>654</v>
      </c>
      <c r="C18" s="316" t="s">
        <v>940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14"/>
      <c r="B19" s="315"/>
      <c r="C19" s="316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4"/>
      <c r="B20" s="315"/>
      <c r="C20" s="316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4"/>
      <c r="B21" s="315"/>
      <c r="C21" s="316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14"/>
      <c r="B22" s="315"/>
      <c r="C22" s="316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7" t="s">
        <v>655</v>
      </c>
      <c r="B23" s="315" t="s">
        <v>656</v>
      </c>
      <c r="C23" s="316" t="s">
        <v>940</v>
      </c>
      <c r="D23" s="43" t="s">
        <v>645</v>
      </c>
      <c r="E23" s="51">
        <f>E24+E25+E26+E27</f>
        <v>1495.8999999999999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949.8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18"/>
      <c r="B24" s="315"/>
      <c r="C24" s="316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18"/>
      <c r="B25" s="315"/>
      <c r="C25" s="316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18"/>
      <c r="B26" s="315"/>
      <c r="C26" s="316"/>
      <c r="D26" s="43" t="s">
        <v>649</v>
      </c>
      <c r="E26" s="51">
        <f>F26+G26+H26+I26+J26+K26</f>
        <v>1495.8999999999999</v>
      </c>
      <c r="F26" s="51"/>
      <c r="G26" s="51"/>
      <c r="H26" s="51">
        <f>Программная!F23</f>
        <v>949.8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19"/>
      <c r="B27" s="315"/>
      <c r="C27" s="316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7" t="s">
        <v>657</v>
      </c>
      <c r="B28" s="315" t="s">
        <v>658</v>
      </c>
      <c r="C28" s="316" t="s">
        <v>940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18"/>
      <c r="B29" s="315"/>
      <c r="C29" s="316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18"/>
      <c r="B30" s="315"/>
      <c r="C30" s="316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18"/>
      <c r="B31" s="315"/>
      <c r="C31" s="316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9"/>
      <c r="B32" s="315"/>
      <c r="C32" s="316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7" t="s">
        <v>659</v>
      </c>
      <c r="B33" s="315" t="s">
        <v>660</v>
      </c>
      <c r="C33" s="316" t="s">
        <v>940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18"/>
      <c r="B34" s="315"/>
      <c r="C34" s="316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18"/>
      <c r="B35" s="315"/>
      <c r="C35" s="316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18"/>
      <c r="B36" s="315"/>
      <c r="C36" s="316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19"/>
      <c r="B37" s="315"/>
      <c r="C37" s="316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4" t="s">
        <v>661</v>
      </c>
      <c r="B38" s="315" t="s">
        <v>662</v>
      </c>
      <c r="C38" s="316" t="s">
        <v>940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4"/>
      <c r="B39" s="315"/>
      <c r="C39" s="316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4"/>
      <c r="B40" s="315"/>
      <c r="C40" s="316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4"/>
      <c r="B41" s="315"/>
      <c r="C41" s="316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4"/>
      <c r="B42" s="315"/>
      <c r="C42" s="316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4" t="s">
        <v>663</v>
      </c>
      <c r="B43" s="317" t="s">
        <v>677</v>
      </c>
      <c r="C43" s="316" t="s">
        <v>940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4"/>
      <c r="B44" s="318"/>
      <c r="C44" s="316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4"/>
      <c r="B45" s="318"/>
      <c r="C45" s="316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4"/>
      <c r="B46" s="318"/>
      <c r="C46" s="316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4"/>
      <c r="B47" s="319"/>
      <c r="C47" s="316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7" t="s">
        <v>664</v>
      </c>
      <c r="B48" s="317" t="s">
        <v>637</v>
      </c>
      <c r="C48" s="316" t="s">
        <v>940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18"/>
      <c r="B49" s="318"/>
      <c r="C49" s="316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18"/>
      <c r="B50" s="318"/>
      <c r="C50" s="316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18"/>
      <c r="B51" s="318"/>
      <c r="C51" s="316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9"/>
      <c r="B52" s="319"/>
      <c r="C52" s="316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4" t="s">
        <v>665</v>
      </c>
      <c r="B53" s="315" t="s">
        <v>666</v>
      </c>
      <c r="C53" s="316" t="s">
        <v>940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14"/>
      <c r="B54" s="315"/>
      <c r="C54" s="316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4"/>
      <c r="B55" s="315"/>
      <c r="C55" s="316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4"/>
      <c r="B56" s="315"/>
      <c r="C56" s="316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14"/>
      <c r="B57" s="315"/>
      <c r="C57" s="316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4" t="s">
        <v>667</v>
      </c>
      <c r="B58" s="315" t="s">
        <v>668</v>
      </c>
      <c r="C58" s="316" t="s">
        <v>940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14"/>
      <c r="B59" s="315"/>
      <c r="C59" s="316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4"/>
      <c r="B60" s="315"/>
      <c r="C60" s="316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4"/>
      <c r="B61" s="315"/>
      <c r="C61" s="316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14"/>
      <c r="B62" s="315"/>
      <c r="C62" s="316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7" t="s">
        <v>669</v>
      </c>
      <c r="B63" s="315" t="s">
        <v>670</v>
      </c>
      <c r="C63" s="316" t="s">
        <v>940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18"/>
      <c r="B64" s="315"/>
      <c r="C64" s="316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18"/>
      <c r="B65" s="315"/>
      <c r="C65" s="316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18"/>
      <c r="B66" s="315"/>
      <c r="C66" s="316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19"/>
      <c r="B67" s="315"/>
      <c r="C67" s="316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4" t="s">
        <v>671</v>
      </c>
      <c r="B68" s="315" t="s">
        <v>672</v>
      </c>
      <c r="C68" s="316" t="s">
        <v>940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14"/>
      <c r="B69" s="315"/>
      <c r="C69" s="316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4"/>
      <c r="B70" s="315"/>
      <c r="C70" s="316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4"/>
      <c r="B71" s="315"/>
      <c r="C71" s="316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14"/>
      <c r="B72" s="315"/>
      <c r="C72" s="316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4" t="s">
        <v>673</v>
      </c>
      <c r="B73" s="315" t="s">
        <v>674</v>
      </c>
      <c r="C73" s="316" t="s">
        <v>940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4"/>
      <c r="B74" s="315"/>
      <c r="C74" s="316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4"/>
      <c r="B75" s="315"/>
      <c r="C75" s="316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4"/>
      <c r="B76" s="315"/>
      <c r="C76" s="316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4"/>
      <c r="B77" s="315"/>
      <c r="C77" s="316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7" t="s">
        <v>675</v>
      </c>
      <c r="B78" s="315" t="s">
        <v>676</v>
      </c>
      <c r="C78" s="316" t="s">
        <v>940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18"/>
      <c r="B79" s="315"/>
      <c r="C79" s="316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18"/>
      <c r="B80" s="315"/>
      <c r="C80" s="316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18"/>
      <c r="B81" s="315"/>
      <c r="C81" s="316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19"/>
      <c r="B82" s="315"/>
      <c r="C82" s="316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0" t="s">
        <v>941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ht="16.5" thickBo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5.75" thickBot="1">
      <c r="A3" s="321" t="s">
        <v>641</v>
      </c>
      <c r="B3" s="321" t="s">
        <v>679</v>
      </c>
      <c r="C3" s="321"/>
      <c r="D3" s="321" t="s">
        <v>680</v>
      </c>
      <c r="E3" s="321"/>
      <c r="F3" s="321" t="s">
        <v>681</v>
      </c>
      <c r="G3" s="321"/>
      <c r="H3" s="321"/>
      <c r="I3" s="321"/>
      <c r="J3" s="321"/>
      <c r="K3" s="321"/>
      <c r="L3" s="321" t="s">
        <v>682</v>
      </c>
    </row>
    <row r="4" spans="1:12" ht="27" thickBot="1">
      <c r="A4" s="321"/>
      <c r="B4" s="43" t="s">
        <v>683</v>
      </c>
      <c r="C4" s="45" t="s">
        <v>684</v>
      </c>
      <c r="D4" s="321"/>
      <c r="E4" s="32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2" t="s">
        <v>942</v>
      </c>
      <c r="B6" s="45" t="s">
        <v>685</v>
      </c>
      <c r="C6" s="45" t="s">
        <v>686</v>
      </c>
      <c r="D6" s="45" t="s">
        <v>687</v>
      </c>
      <c r="E6" s="46">
        <f>F6+G6+H6+I6+J6+K6</f>
        <v>41758.031040000002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13188.22776</v>
      </c>
      <c r="I6" s="47">
        <f t="shared" si="0"/>
        <v>2988.6277600000003</v>
      </c>
      <c r="J6" s="47">
        <f t="shared" si="0"/>
        <v>12790.587759999999</v>
      </c>
      <c r="K6" s="47">
        <f t="shared" si="0"/>
        <v>12790.587759999999</v>
      </c>
      <c r="L6" s="325" t="s">
        <v>688</v>
      </c>
    </row>
    <row r="7" spans="1:12" ht="27" thickBot="1">
      <c r="A7" s="323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6"/>
    </row>
    <row r="8" spans="1:12" ht="27" thickBot="1">
      <c r="A8" s="323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6"/>
    </row>
    <row r="9" spans="1:12" ht="27" thickBot="1">
      <c r="A9" s="323"/>
      <c r="B9" s="45" t="s">
        <v>685</v>
      </c>
      <c r="C9" s="45" t="s">
        <v>686</v>
      </c>
      <c r="D9" s="45" t="s">
        <v>689</v>
      </c>
      <c r="E9" s="46">
        <f t="shared" si="1"/>
        <v>41758.031040000002</v>
      </c>
      <c r="F9" s="47">
        <f t="shared" si="0"/>
        <v>0</v>
      </c>
      <c r="G9" s="47">
        <f t="shared" si="0"/>
        <v>0</v>
      </c>
      <c r="H9" s="47">
        <f t="shared" si="0"/>
        <v>13188.22776</v>
      </c>
      <c r="I9" s="47">
        <f t="shared" si="0"/>
        <v>2988.6277600000003</v>
      </c>
      <c r="J9" s="47">
        <f t="shared" si="0"/>
        <v>12790.587759999999</v>
      </c>
      <c r="K9" s="47">
        <f t="shared" si="0"/>
        <v>12790.587759999999</v>
      </c>
      <c r="L9" s="326"/>
    </row>
    <row r="10" spans="1:12" ht="27" thickBot="1">
      <c r="A10" s="324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7"/>
    </row>
    <row r="11" spans="1:12" ht="15.75" thickBot="1">
      <c r="A11" s="328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13933.82776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5427.2277600000007</v>
      </c>
      <c r="I11" s="46">
        <f t="shared" si="2"/>
        <v>2867.2000000000003</v>
      </c>
      <c r="J11" s="46">
        <f t="shared" si="2"/>
        <v>2819.7</v>
      </c>
      <c r="K11" s="46">
        <f t="shared" si="2"/>
        <v>2819.7</v>
      </c>
      <c r="L11" s="331" t="s">
        <v>688</v>
      </c>
    </row>
    <row r="12" spans="1:12" ht="27" thickBot="1">
      <c r="A12" s="329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1"/>
    </row>
    <row r="13" spans="1:12" ht="27" thickBot="1">
      <c r="A13" s="329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1"/>
    </row>
    <row r="14" spans="1:12" ht="27" thickBot="1">
      <c r="A14" s="329"/>
      <c r="B14" s="45" t="s">
        <v>685</v>
      </c>
      <c r="C14" s="45" t="s">
        <v>686</v>
      </c>
      <c r="D14" s="45" t="s">
        <v>689</v>
      </c>
      <c r="E14" s="46">
        <f t="shared" si="1"/>
        <v>13933.82776</v>
      </c>
      <c r="F14" s="46">
        <f t="shared" si="2"/>
        <v>0</v>
      </c>
      <c r="G14" s="46">
        <f t="shared" si="2"/>
        <v>0</v>
      </c>
      <c r="H14" s="46">
        <f t="shared" si="2"/>
        <v>5427.2277600000007</v>
      </c>
      <c r="I14" s="46">
        <f t="shared" si="2"/>
        <v>2867.2000000000003</v>
      </c>
      <c r="J14" s="46">
        <f t="shared" si="2"/>
        <v>2819.7</v>
      </c>
      <c r="K14" s="46">
        <f t="shared" si="2"/>
        <v>2819.7</v>
      </c>
      <c r="L14" s="331"/>
    </row>
    <row r="15" spans="1:12" ht="27" thickBot="1">
      <c r="A15" s="330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1"/>
    </row>
    <row r="16" spans="1:12" ht="15.75" thickBot="1">
      <c r="A16" s="328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31" t="s">
        <v>688</v>
      </c>
    </row>
    <row r="17" spans="1:12" ht="27" thickBot="1">
      <c r="A17" s="329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31"/>
    </row>
    <row r="18" spans="1:12" ht="27" thickBot="1">
      <c r="A18" s="329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31"/>
    </row>
    <row r="19" spans="1:12" ht="27" thickBot="1">
      <c r="A19" s="329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31"/>
    </row>
    <row r="20" spans="1:12" ht="27" thickBot="1">
      <c r="A20" s="330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31"/>
    </row>
    <row r="21" spans="1:12" ht="15.75" thickBot="1">
      <c r="A21" s="328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1495.8999999999999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949.8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31" t="s">
        <v>688</v>
      </c>
    </row>
    <row r="22" spans="1:12" ht="27" thickBot="1">
      <c r="A22" s="329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1"/>
    </row>
    <row r="23" spans="1:12" ht="27" thickBot="1">
      <c r="A23" s="329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31"/>
    </row>
    <row r="24" spans="1:12" ht="27" thickBot="1">
      <c r="A24" s="329"/>
      <c r="B24" s="45" t="s">
        <v>685</v>
      </c>
      <c r="C24" s="45" t="s">
        <v>686</v>
      </c>
      <c r="D24" s="45" t="s">
        <v>689</v>
      </c>
      <c r="E24" s="46">
        <f t="shared" si="1"/>
        <v>1495.8999999999999</v>
      </c>
      <c r="F24" s="46"/>
      <c r="G24" s="46"/>
      <c r="H24" s="46">
        <f>'Расходы по МП'!H26</f>
        <v>949.8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31"/>
    </row>
    <row r="25" spans="1:12" ht="27" thickBot="1">
      <c r="A25" s="330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31"/>
    </row>
    <row r="26" spans="1:12" ht="15.75" thickBot="1">
      <c r="A26" s="328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1" t="s">
        <v>688</v>
      </c>
    </row>
    <row r="27" spans="1:12" ht="27" thickBot="1">
      <c r="A27" s="329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31"/>
    </row>
    <row r="28" spans="1:12" ht="27" thickBot="1">
      <c r="A28" s="329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31"/>
    </row>
    <row r="29" spans="1:12" ht="27" thickBot="1">
      <c r="A29" s="329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1"/>
    </row>
    <row r="30" spans="1:12" ht="27" thickBot="1">
      <c r="A30" s="330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31"/>
    </row>
    <row r="31" spans="1:12" ht="15.75" thickBot="1">
      <c r="A31" s="328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31" t="s">
        <v>688</v>
      </c>
    </row>
    <row r="32" spans="1:12" ht="27" thickBot="1">
      <c r="A32" s="329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31"/>
    </row>
    <row r="33" spans="1:12" ht="27" thickBot="1">
      <c r="A33" s="329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31"/>
    </row>
    <row r="34" spans="1:12" ht="27" thickBot="1">
      <c r="A34" s="329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31"/>
    </row>
    <row r="35" spans="1:12" ht="27" thickBot="1">
      <c r="A35" s="330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31"/>
    </row>
    <row r="36" spans="1:12" ht="15.75" thickBot="1">
      <c r="A36" s="328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1" t="s">
        <v>688</v>
      </c>
    </row>
    <row r="37" spans="1:12" ht="27" thickBot="1">
      <c r="A37" s="329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1"/>
    </row>
    <row r="38" spans="1:12" ht="27" thickBot="1">
      <c r="A38" s="329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1"/>
    </row>
    <row r="39" spans="1:12" ht="27" thickBot="1">
      <c r="A39" s="329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1"/>
    </row>
    <row r="40" spans="1:12" ht="27" thickBot="1">
      <c r="A40" s="330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1"/>
    </row>
    <row r="41" spans="1:12" ht="15.75" thickBot="1">
      <c r="A41" s="328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1" t="s">
        <v>688</v>
      </c>
    </row>
    <row r="42" spans="1:12" ht="27" thickBot="1">
      <c r="A42" s="329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31"/>
    </row>
    <row r="43" spans="1:12" ht="27" thickBot="1">
      <c r="A43" s="329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31"/>
    </row>
    <row r="44" spans="1:12" ht="27" thickBot="1">
      <c r="A44" s="329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1"/>
    </row>
    <row r="45" spans="1:12" ht="27" thickBot="1">
      <c r="A45" s="330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31"/>
    </row>
    <row r="46" spans="1:12" ht="15.75" thickBot="1">
      <c r="A46" s="328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1" t="s">
        <v>688</v>
      </c>
    </row>
    <row r="47" spans="1:12" ht="27" thickBot="1">
      <c r="A47" s="329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31"/>
    </row>
    <row r="48" spans="1:12" ht="27" thickBot="1">
      <c r="A48" s="329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31"/>
    </row>
    <row r="49" spans="1:12" ht="27" thickBot="1">
      <c r="A49" s="329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1"/>
    </row>
    <row r="50" spans="1:12" ht="27" thickBot="1">
      <c r="A50" s="330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31"/>
    </row>
    <row r="51" spans="1:12" ht="15.75" thickBot="1">
      <c r="A51" s="328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31" t="s">
        <v>688</v>
      </c>
    </row>
    <row r="52" spans="1:12" ht="27" thickBot="1">
      <c r="A52" s="329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1"/>
    </row>
    <row r="53" spans="1:12" ht="27" thickBot="1">
      <c r="A53" s="329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1"/>
    </row>
    <row r="54" spans="1:12" ht="27" thickBot="1">
      <c r="A54" s="329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31"/>
    </row>
    <row r="55" spans="1:12" ht="27" thickBot="1">
      <c r="A55" s="330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1"/>
    </row>
    <row r="56" spans="1:12" ht="15.75" thickBot="1">
      <c r="A56" s="328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31" t="s">
        <v>688</v>
      </c>
    </row>
    <row r="57" spans="1:12" ht="27" thickBot="1">
      <c r="A57" s="329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31"/>
    </row>
    <row r="58" spans="1:12" ht="27" thickBot="1">
      <c r="A58" s="329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31"/>
    </row>
    <row r="59" spans="1:12" ht="27" thickBot="1">
      <c r="A59" s="329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31"/>
    </row>
    <row r="60" spans="1:12" ht="27" thickBot="1">
      <c r="A60" s="330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31"/>
    </row>
    <row r="61" spans="1:12" ht="15.75" thickBot="1">
      <c r="A61" s="328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31" t="s">
        <v>688</v>
      </c>
    </row>
    <row r="62" spans="1:12" ht="27" thickBot="1">
      <c r="A62" s="329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31"/>
    </row>
    <row r="63" spans="1:12" ht="27" thickBot="1">
      <c r="A63" s="329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31"/>
    </row>
    <row r="64" spans="1:12" ht="27" thickBot="1">
      <c r="A64" s="329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31"/>
    </row>
    <row r="65" spans="1:12" ht="27" thickBot="1">
      <c r="A65" s="330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31"/>
    </row>
    <row r="66" spans="1:12" ht="15.75" thickBot="1">
      <c r="A66" s="328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31" t="s">
        <v>688</v>
      </c>
    </row>
    <row r="67" spans="1:12" ht="27" thickBot="1">
      <c r="A67" s="329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1"/>
    </row>
    <row r="68" spans="1:12" ht="27" thickBot="1">
      <c r="A68" s="329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1"/>
    </row>
    <row r="69" spans="1:12" ht="27" thickBot="1">
      <c r="A69" s="329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31"/>
    </row>
    <row r="70" spans="1:12" ht="27" thickBot="1">
      <c r="A70" s="330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1"/>
    </row>
    <row r="71" spans="1:12" ht="15.75" thickBot="1">
      <c r="A71" s="328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1" t="s">
        <v>688</v>
      </c>
    </row>
    <row r="72" spans="1:12" ht="27" thickBot="1">
      <c r="A72" s="329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31"/>
    </row>
    <row r="73" spans="1:12" ht="27" thickBot="1">
      <c r="A73" s="329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31"/>
    </row>
    <row r="74" spans="1:12" ht="27" thickBot="1">
      <c r="A74" s="329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1"/>
    </row>
    <row r="75" spans="1:12" ht="27" thickBot="1">
      <c r="A75" s="330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1"/>
    </row>
    <row r="76" spans="1:12" ht="15.75" thickBot="1">
      <c r="A76" s="328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31" t="s">
        <v>688</v>
      </c>
    </row>
    <row r="77" spans="1:12" ht="27" thickBot="1">
      <c r="A77" s="329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31"/>
    </row>
    <row r="78" spans="1:12" ht="27" thickBot="1">
      <c r="A78" s="329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31"/>
    </row>
    <row r="79" spans="1:12" ht="27" thickBot="1">
      <c r="A79" s="329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31"/>
    </row>
    <row r="80" spans="1:12" ht="27" thickBot="1">
      <c r="A80" s="330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1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47" sqref="K47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7" t="s">
        <v>707</v>
      </c>
      <c r="E1" s="267"/>
    </row>
    <row r="2" spans="1:6" ht="100.9" customHeight="1">
      <c r="D2" s="268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8"/>
    </row>
    <row r="3" spans="1:6" ht="18.600000000000001" customHeight="1">
      <c r="D3" s="267" t="str">
        <f>Источники!E3</f>
        <v>от "23" декабря 2024 года № 31</v>
      </c>
      <c r="E3" s="267"/>
    </row>
    <row r="4" spans="1:6" ht="46.9" customHeight="1">
      <c r="A4" s="270" t="s">
        <v>910</v>
      </c>
      <c r="B4" s="270"/>
      <c r="C4" s="270"/>
      <c r="D4" s="270"/>
      <c r="E4" s="270"/>
    </row>
    <row r="6" spans="1:6" ht="12.75">
      <c r="A6" s="269" t="s">
        <v>638</v>
      </c>
      <c r="B6" s="269"/>
      <c r="C6" s="269"/>
      <c r="D6" s="269"/>
      <c r="E6" s="269"/>
    </row>
    <row r="7" spans="1:6" ht="40.15" customHeight="1">
      <c r="A7" s="205" t="s">
        <v>492</v>
      </c>
      <c r="B7" s="81" t="s">
        <v>493</v>
      </c>
      <c r="C7" s="82" t="s">
        <v>361</v>
      </c>
      <c r="D7" s="83" t="s">
        <v>463</v>
      </c>
      <c r="E7" s="82" t="s">
        <v>804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494</v>
      </c>
      <c r="B9" s="71" t="s">
        <v>495</v>
      </c>
      <c r="C9" s="84">
        <f>C10+C36</f>
        <v>13188.2</v>
      </c>
      <c r="D9" s="84">
        <f t="shared" ref="D9:E9" si="0">D10+D36</f>
        <v>3058.3</v>
      </c>
      <c r="E9" s="84">
        <f t="shared" si="0"/>
        <v>12932</v>
      </c>
      <c r="F9" s="85">
        <f>C9+D9+E9</f>
        <v>29178.5</v>
      </c>
    </row>
    <row r="10" spans="1:6" ht="25.5">
      <c r="A10" s="207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8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9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9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8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9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9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8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9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9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9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9" t="s">
        <v>713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9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9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9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8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9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9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8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9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9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9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9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8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9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9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7" t="s">
        <v>545</v>
      </c>
      <c r="B36" s="71" t="s">
        <v>546</v>
      </c>
      <c r="C36" s="84">
        <f>C37</f>
        <v>10647.2</v>
      </c>
      <c r="D36" s="84">
        <f t="shared" ref="D36:E36" si="15">D37</f>
        <v>431.29999999999995</v>
      </c>
      <c r="E36" s="84">
        <f t="shared" si="15"/>
        <v>10275</v>
      </c>
      <c r="F36" s="85">
        <f t="shared" si="2"/>
        <v>21353.5</v>
      </c>
    </row>
    <row r="37" spans="1:6" ht="38.25">
      <c r="A37" s="207" t="s">
        <v>547</v>
      </c>
      <c r="B37" s="71" t="s">
        <v>548</v>
      </c>
      <c r="C37" s="84">
        <f>C38+C43+C46+C49</f>
        <v>10647.2</v>
      </c>
      <c r="D37" s="84">
        <f t="shared" ref="D37:E37" si="16">D38+D43+D46+D49</f>
        <v>431.29999999999995</v>
      </c>
      <c r="E37" s="84">
        <f t="shared" si="16"/>
        <v>10275</v>
      </c>
      <c r="F37" s="85">
        <f t="shared" si="2"/>
        <v>21353.5</v>
      </c>
    </row>
    <row r="38" spans="1:6" ht="25.5">
      <c r="A38" s="208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9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9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9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9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8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9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9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8" t="s">
        <v>558</v>
      </c>
      <c r="B46" s="86" t="s">
        <v>559</v>
      </c>
      <c r="C46" s="87">
        <f>C47</f>
        <v>163</v>
      </c>
      <c r="D46" s="87">
        <f t="shared" ref="D46:E47" si="21">D47</f>
        <v>177.9</v>
      </c>
      <c r="E46" s="87">
        <f t="shared" si="21"/>
        <v>184.1</v>
      </c>
      <c r="F46" s="85">
        <f t="shared" si="2"/>
        <v>525</v>
      </c>
    </row>
    <row r="47" spans="1:6" ht="38.25">
      <c r="A47" s="209" t="s">
        <v>560</v>
      </c>
      <c r="B47" s="89" t="s">
        <v>561</v>
      </c>
      <c r="C47" s="90">
        <f>C48</f>
        <v>163</v>
      </c>
      <c r="D47" s="92">
        <f t="shared" si="21"/>
        <v>177.9</v>
      </c>
      <c r="E47" s="90">
        <f t="shared" si="21"/>
        <v>184.1</v>
      </c>
      <c r="F47" s="85">
        <f t="shared" si="2"/>
        <v>525</v>
      </c>
    </row>
    <row r="48" spans="1:6" ht="51">
      <c r="A48" s="209" t="s">
        <v>562</v>
      </c>
      <c r="B48" s="89" t="s">
        <v>563</v>
      </c>
      <c r="C48" s="90">
        <v>163</v>
      </c>
      <c r="D48" s="92">
        <v>177.9</v>
      </c>
      <c r="E48" s="90">
        <v>184.1</v>
      </c>
      <c r="F48" s="85">
        <f t="shared" si="2"/>
        <v>525</v>
      </c>
    </row>
    <row r="49" spans="1:6" ht="14.25">
      <c r="A49" s="208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9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9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9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9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555" sqref="K55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9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 ht="15.95" customHeight="1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1:14" ht="15.2" customHeight="1">
      <c r="A3" s="281" t="s">
        <v>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4" ht="61.7" customHeight="1">
      <c r="A4" s="283" t="s">
        <v>2</v>
      </c>
      <c r="B4" s="271" t="s">
        <v>3</v>
      </c>
      <c r="C4" s="275" t="s">
        <v>4</v>
      </c>
      <c r="D4" s="271" t="s">
        <v>5</v>
      </c>
      <c r="E4" s="271" t="s">
        <v>6</v>
      </c>
      <c r="F4" s="271" t="s">
        <v>7</v>
      </c>
      <c r="G4" s="271" t="s">
        <v>8</v>
      </c>
      <c r="H4" s="271" t="s">
        <v>9</v>
      </c>
      <c r="I4" s="271" t="s">
        <v>10</v>
      </c>
      <c r="J4" s="9" t="s">
        <v>11</v>
      </c>
      <c r="K4" s="271" t="s">
        <v>879</v>
      </c>
      <c r="L4" s="271" t="s">
        <v>808</v>
      </c>
      <c r="M4" s="273" t="s">
        <v>11</v>
      </c>
      <c r="N4" s="274"/>
    </row>
    <row r="5" spans="1:14">
      <c r="A5" s="284"/>
      <c r="B5" s="272"/>
      <c r="C5" s="276"/>
      <c r="D5" s="272"/>
      <c r="E5" s="272"/>
      <c r="F5" s="272"/>
      <c r="G5" s="272"/>
      <c r="H5" s="272"/>
      <c r="I5" s="272"/>
      <c r="J5" s="211" t="s">
        <v>361</v>
      </c>
      <c r="K5" s="272"/>
      <c r="L5" s="272"/>
      <c r="M5" s="211" t="s">
        <v>463</v>
      </c>
      <c r="N5" s="212" t="s">
        <v>804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hidden="1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13188227.76</v>
      </c>
      <c r="K7" s="2">
        <f>K8+K127+K140+K192+K256+K460+K517+K528+K541</f>
        <v>8286300</v>
      </c>
      <c r="L7" s="2">
        <f>L8+L127+L140+L192+L256+L460+L517+L528+L541</f>
        <v>4901927.76</v>
      </c>
      <c r="M7" s="2">
        <f>M8+M127+M140+M192+M256+M460+M517+M528+M541</f>
        <v>2988627.76</v>
      </c>
      <c r="N7" s="2">
        <f>N8+N127+N140+N192+N256+N460+N517+N528+N541</f>
        <v>12790587.76</v>
      </c>
    </row>
    <row r="8" spans="1:14" hidden="1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 hidden="1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 hidden="1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 hidden="1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 hidden="1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hidden="1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 hidden="1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hidden="1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 hidden="1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hidden="1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 hidden="1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 hidden="1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hidden="1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 hidden="1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hidden="1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hidden="1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 hidden="1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hidden="1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hidden="1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hidden="1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 hidden="1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hidden="1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hidden="1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hidden="1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 hidden="1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hidden="1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hidden="1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hidden="1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 hidden="1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hidden="1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hidden="1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hidden="1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hidden="1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hidden="1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hidden="1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hidden="1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hidden="1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hidden="1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hidden="1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hidden="1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hidden="1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hidden="1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hidden="1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hidden="1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hidden="1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hidden="1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hidden="1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hidden="1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hidden="1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hidden="1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hidden="1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hidden="1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hidden="1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hidden="1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hidden="1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hidden="1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hidden="1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hidden="1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hidden="1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hidden="1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hidden="1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hidden="1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hidden="1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 hidden="1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hidden="1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hidden="1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hidden="1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hidden="1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 hidden="1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hidden="1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hidden="1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 hidden="1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hidden="1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hidden="1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hidden="1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hidden="1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hidden="1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hidden="1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 hidden="1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 hidden="1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 hidden="1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hidden="1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 hidden="1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hidden="1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 hidden="1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 hidden="1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 hidden="1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hidden="1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hidden="1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 hidden="1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 hidden="1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 hidden="1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hidden="1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 hidden="1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 hidden="1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 hidden="1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 hidden="1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hidden="1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 hidden="1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 hidden="1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 hidden="1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 hidden="1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hidden="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 hidden="1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 hidden="1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 hidden="1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hidden="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 hidden="1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 hidden="1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 hidden="1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hidden="1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 hidden="1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 hidden="1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 hidden="1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hidden="1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 hidden="1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 hidden="1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 hidden="1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hidden="1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 hidden="1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163000</v>
      </c>
      <c r="K127" s="3">
        <f>K128</f>
        <v>0</v>
      </c>
      <c r="L127" s="3">
        <f t="shared" ref="L127:N128" si="35">L128</f>
        <v>163000</v>
      </c>
      <c r="M127" s="3">
        <f t="shared" si="35"/>
        <v>177900</v>
      </c>
      <c r="N127" s="3">
        <f t="shared" si="35"/>
        <v>184100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163000</v>
      </c>
      <c r="K128" s="4">
        <f>K129</f>
        <v>0</v>
      </c>
      <c r="L128" s="4">
        <f t="shared" si="35"/>
        <v>163000</v>
      </c>
      <c r="M128" s="4">
        <f t="shared" si="35"/>
        <v>177900</v>
      </c>
      <c r="N128" s="4">
        <f t="shared" si="35"/>
        <v>184100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163000</v>
      </c>
      <c r="K129" s="5">
        <f>K130+K135</f>
        <v>0</v>
      </c>
      <c r="L129" s="5">
        <f t="shared" ref="L129:N129" si="36">L130+L135</f>
        <v>163000</v>
      </c>
      <c r="M129" s="5">
        <f t="shared" si="36"/>
        <v>177900</v>
      </c>
      <c r="N129" s="5">
        <f t="shared" si="36"/>
        <v>184100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144000</v>
      </c>
      <c r="K130" s="6">
        <f>K131+K133</f>
        <v>0</v>
      </c>
      <c r="L130" s="6">
        <f t="shared" ref="L130:N130" si="37">L131+L133</f>
        <v>144000</v>
      </c>
      <c r="M130" s="6">
        <f t="shared" si="37"/>
        <v>157900</v>
      </c>
      <c r="N130" s="6">
        <f t="shared" si="37"/>
        <v>162100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110600</v>
      </c>
      <c r="K131" s="7">
        <f>K132</f>
        <v>0</v>
      </c>
      <c r="L131" s="7">
        <f t="shared" ref="L131:N131" si="38">L132</f>
        <v>110600</v>
      </c>
      <c r="M131" s="7">
        <f t="shared" si="38"/>
        <v>107600</v>
      </c>
      <c r="N131" s="7">
        <f t="shared" si="38"/>
        <v>110100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805</v>
      </c>
      <c r="G132" s="32" t="s">
        <v>200</v>
      </c>
      <c r="H132" s="32" t="s">
        <v>46</v>
      </c>
      <c r="I132" s="33" t="s">
        <v>47</v>
      </c>
      <c r="J132" s="8">
        <f t="shared" si="17"/>
        <v>110600</v>
      </c>
      <c r="K132" s="34"/>
      <c r="L132" s="34">
        <v>110600</v>
      </c>
      <c r="M132" s="34">
        <v>107600</v>
      </c>
      <c r="N132" s="34">
        <v>110100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33400</v>
      </c>
      <c r="K133" s="7">
        <f>K134</f>
        <v>0</v>
      </c>
      <c r="L133" s="7">
        <f t="shared" ref="L133:N133" si="39">L134</f>
        <v>33400</v>
      </c>
      <c r="M133" s="7">
        <f t="shared" si="39"/>
        <v>50300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805</v>
      </c>
      <c r="G134" s="32" t="s">
        <v>200</v>
      </c>
      <c r="H134" s="32" t="s">
        <v>53</v>
      </c>
      <c r="I134" s="33" t="s">
        <v>54</v>
      </c>
      <c r="J134" s="8">
        <f t="shared" si="17"/>
        <v>33400</v>
      </c>
      <c r="K134" s="34"/>
      <c r="L134" s="34">
        <v>33400</v>
      </c>
      <c r="M134" s="34">
        <v>50300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19000</v>
      </c>
      <c r="K135" s="6">
        <f>K136+K137</f>
        <v>0</v>
      </c>
      <c r="L135" s="6">
        <f t="shared" ref="L135:N135" si="40">L136+L137</f>
        <v>19000</v>
      </c>
      <c r="M135" s="6">
        <f t="shared" si="40"/>
        <v>20000</v>
      </c>
      <c r="N135" s="6">
        <f t="shared" si="40"/>
        <v>22000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805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19000</v>
      </c>
      <c r="K136" s="34"/>
      <c r="L136" s="34">
        <v>19000</v>
      </c>
      <c r="M136" s="34">
        <v>20000</v>
      </c>
      <c r="N136" s="34">
        <v>22000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805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805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 hidden="1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 hidden="1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 hidden="1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 hidden="1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 hidden="1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hidden="1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hidden="1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hidden="1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hidden="1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hidden="1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hidden="1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hidden="1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hidden="1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hidden="1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hidden="1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hidden="1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hidden="1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 hidden="1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 hidden="1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hidden="1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 hidden="1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 hidden="1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 hidden="1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hidden="1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hidden="1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hidden="1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hidden="1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hidden="1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hidden="1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hidden="1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hidden="1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hidden="1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hidden="1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hidden="1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 hidden="1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 hidden="1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 hidden="1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 hidden="1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hidden="1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 hidden="1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hidden="1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 hidden="1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 hidden="1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 hidden="1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hidden="1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 hidden="1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hidden="1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hidden="1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hidden="1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 hidden="1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hidden="1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hidden="1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 hidden="1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 hidden="1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 hidden="1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 hidden="1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 hidden="1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hidden="1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hidden="1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 hidden="1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 hidden="1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 hidden="1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 hidden="1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hidden="1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hidden="1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 hidden="1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 hidden="1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 hidden="1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 hidden="1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hidden="1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hidden="1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hidden="1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hidden="1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hidden="1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hidden="1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hidden="1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hidden="1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 hidden="1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 hidden="1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 hidden="1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hidden="1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hidden="1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hidden="1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hidden="1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hidden="1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hidden="1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hidden="1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hidden="1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hidden="1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hidden="1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hidden="1" outlineLevel="1">
      <c r="A230" s="31"/>
      <c r="B230" s="257" t="s">
        <v>232</v>
      </c>
      <c r="C230" s="257" t="s">
        <v>240</v>
      </c>
      <c r="D230" s="257" t="s">
        <v>944</v>
      </c>
      <c r="E230" s="257" t="s">
        <v>945</v>
      </c>
      <c r="F230" s="257"/>
      <c r="G230" s="257" t="s">
        <v>33</v>
      </c>
      <c r="H230" s="257" t="s">
        <v>946</v>
      </c>
      <c r="I230" s="258" t="s">
        <v>947</v>
      </c>
      <c r="J230" s="259">
        <f t="shared" si="65"/>
        <v>0</v>
      </c>
      <c r="K230" s="260"/>
      <c r="L230" s="260"/>
      <c r="M230" s="260"/>
      <c r="N230" s="260"/>
    </row>
    <row r="231" spans="1:14" hidden="1" outlineLevel="1">
      <c r="A231" s="31"/>
      <c r="B231" s="257" t="s">
        <v>232</v>
      </c>
      <c r="C231" s="257" t="s">
        <v>240</v>
      </c>
      <c r="D231" s="257" t="s">
        <v>948</v>
      </c>
      <c r="E231" s="257" t="s">
        <v>945</v>
      </c>
      <c r="F231" s="257"/>
      <c r="G231" s="257" t="s">
        <v>33</v>
      </c>
      <c r="H231" s="257" t="s">
        <v>949</v>
      </c>
      <c r="I231" s="258" t="s">
        <v>950</v>
      </c>
      <c r="J231" s="259">
        <f t="shared" si="65"/>
        <v>0</v>
      </c>
      <c r="K231" s="260"/>
      <c r="L231" s="260"/>
      <c r="M231" s="260"/>
      <c r="N231" s="260"/>
    </row>
    <row r="232" spans="1:14" hidden="1">
      <c r="A232" s="22" t="s">
        <v>26</v>
      </c>
      <c r="B232" s="228" t="s">
        <v>232</v>
      </c>
      <c r="C232" s="237" t="s">
        <v>881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 hidden="1">
      <c r="A233" s="25" t="s">
        <v>26</v>
      </c>
      <c r="B233" s="231" t="s">
        <v>232</v>
      </c>
      <c r="C233" s="237" t="s">
        <v>881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 hidden="1">
      <c r="A234" s="28" t="s">
        <v>26</v>
      </c>
      <c r="B234" s="234" t="s">
        <v>232</v>
      </c>
      <c r="C234" s="237" t="s">
        <v>881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hidden="1" outlineLevel="1">
      <c r="A235" s="31" t="s">
        <v>26</v>
      </c>
      <c r="B235" s="237" t="s">
        <v>232</v>
      </c>
      <c r="C235" s="237" t="s">
        <v>881</v>
      </c>
      <c r="D235" s="237" t="s">
        <v>326</v>
      </c>
      <c r="E235" s="237" t="s">
        <v>77</v>
      </c>
      <c r="F235" s="237"/>
      <c r="G235" s="237" t="s">
        <v>122</v>
      </c>
      <c r="H235" s="237" t="s">
        <v>449</v>
      </c>
      <c r="I235" s="238" t="s">
        <v>450</v>
      </c>
      <c r="J235" s="239">
        <f t="shared" si="65"/>
        <v>0</v>
      </c>
      <c r="K235" s="240"/>
      <c r="L235" s="240"/>
      <c r="M235" s="240"/>
      <c r="N235" s="240"/>
    </row>
    <row r="236" spans="1:14" ht="25.5" hidden="1" outlineLevel="1">
      <c r="A236" s="31" t="s">
        <v>26</v>
      </c>
      <c r="B236" s="237" t="s">
        <v>232</v>
      </c>
      <c r="C236" s="237" t="s">
        <v>881</v>
      </c>
      <c r="D236" s="237" t="s">
        <v>326</v>
      </c>
      <c r="E236" s="237" t="s">
        <v>77</v>
      </c>
      <c r="F236" s="237"/>
      <c r="G236" s="237" t="s">
        <v>209</v>
      </c>
      <c r="H236" s="237" t="s">
        <v>449</v>
      </c>
      <c r="I236" s="238" t="s">
        <v>450</v>
      </c>
      <c r="J236" s="239">
        <f t="shared" si="65"/>
        <v>0</v>
      </c>
      <c r="K236" s="240"/>
      <c r="L236" s="240"/>
      <c r="M236" s="240"/>
      <c r="N236" s="240"/>
    </row>
    <row r="237" spans="1:14" hidden="1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 hidden="1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 hidden="1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 hidden="1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 hidden="1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 hidden="1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 hidden="1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 hidden="1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hidden="1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hidden="1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 hidden="1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 hidden="1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 hidden="1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hidden="1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hidden="1" outlineLevel="1">
      <c r="A251" s="31"/>
      <c r="B251" s="228" t="s">
        <v>241</v>
      </c>
      <c r="C251" s="228" t="s">
        <v>880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hidden="1" outlineLevel="1">
      <c r="A252" s="31"/>
      <c r="B252" s="231" t="s">
        <v>241</v>
      </c>
      <c r="C252" s="228" t="s">
        <v>880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hidden="1" outlineLevel="1">
      <c r="A253" s="31"/>
      <c r="B253" s="234" t="s">
        <v>241</v>
      </c>
      <c r="C253" s="228" t="s">
        <v>880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hidden="1" outlineLevel="1">
      <c r="A254" s="31"/>
      <c r="B254" s="237" t="s">
        <v>241</v>
      </c>
      <c r="C254" s="228" t="s">
        <v>880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hidden="1" outlineLevel="1">
      <c r="A255" s="31"/>
      <c r="B255" s="237" t="s">
        <v>241</v>
      </c>
      <c r="C255" s="228" t="s">
        <v>880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 hidden="1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 hidden="1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 hidden="1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 hidden="1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 hidden="1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hidden="1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hidden="1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 hidden="1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 hidden="1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 hidden="1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hidden="1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hidden="1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 hidden="1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 hidden="1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 hidden="1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 hidden="1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hidden="1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 hidden="1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 hidden="1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 hidden="1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hidden="1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hidden="1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hidden="1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hidden="1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hidden="1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hidden="1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hidden="1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 hidden="1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 hidden="1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 hidden="1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hidden="1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hidden="1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hidden="1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hidden="1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hidden="1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hidden="1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hidden="1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 hidden="1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 hidden="1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 hidden="1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hidden="1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hidden="1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hidden="1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 hidden="1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 hidden="1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 hidden="1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hidden="1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hidden="1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 hidden="1">
      <c r="A304" s="31"/>
      <c r="B304" s="23" t="s">
        <v>257</v>
      </c>
      <c r="C304" s="32" t="s">
        <v>793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 hidden="1">
      <c r="A305" s="31"/>
      <c r="B305" s="26" t="s">
        <v>257</v>
      </c>
      <c r="C305" s="32" t="s">
        <v>793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 hidden="1">
      <c r="A306" s="31"/>
      <c r="B306" s="29" t="s">
        <v>257</v>
      </c>
      <c r="C306" s="32" t="s">
        <v>793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hidden="1" outlineLevel="1">
      <c r="A307" s="31"/>
      <c r="B307" s="32" t="s">
        <v>257</v>
      </c>
      <c r="C307" s="32" t="s">
        <v>793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hidden="1" outlineLevel="1">
      <c r="A308" s="31"/>
      <c r="B308" s="32" t="s">
        <v>257</v>
      </c>
      <c r="C308" s="32" t="s">
        <v>793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 hidden="1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 hidden="1">
      <c r="A310" s="19"/>
      <c r="B310" s="228" t="s">
        <v>270</v>
      </c>
      <c r="C310" s="228" t="s">
        <v>883</v>
      </c>
      <c r="D310" s="228"/>
      <c r="E310" s="228"/>
      <c r="F310" s="228"/>
      <c r="G310" s="228"/>
      <c r="H310" s="228"/>
      <c r="I310" s="229"/>
      <c r="J310" s="230">
        <f t="shared" si="93"/>
        <v>4647500</v>
      </c>
      <c r="K310" s="230">
        <f>K311</f>
        <v>0</v>
      </c>
      <c r="L310" s="230">
        <f t="shared" ref="L310:N311" si="105">L311</f>
        <v>4647500</v>
      </c>
      <c r="M310" s="230">
        <f t="shared" si="105"/>
        <v>0</v>
      </c>
      <c r="N310" s="230">
        <f t="shared" si="105"/>
        <v>0</v>
      </c>
    </row>
    <row r="311" spans="1:14" hidden="1">
      <c r="A311" s="19"/>
      <c r="B311" s="231" t="s">
        <v>270</v>
      </c>
      <c r="C311" s="228" t="s">
        <v>883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4647500</v>
      </c>
      <c r="K311" s="233">
        <f>K312</f>
        <v>0</v>
      </c>
      <c r="L311" s="233">
        <f t="shared" si="105"/>
        <v>4647500</v>
      </c>
      <c r="M311" s="233">
        <f t="shared" si="105"/>
        <v>0</v>
      </c>
      <c r="N311" s="233">
        <f t="shared" si="105"/>
        <v>0</v>
      </c>
    </row>
    <row r="312" spans="1:14" hidden="1">
      <c r="A312" s="19"/>
      <c r="B312" s="234" t="s">
        <v>270</v>
      </c>
      <c r="C312" s="228" t="s">
        <v>883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4647500</v>
      </c>
      <c r="K312" s="236">
        <f>K313+K314</f>
        <v>0</v>
      </c>
      <c r="L312" s="236">
        <f t="shared" ref="L312" si="106">L313+L314</f>
        <v>4647500</v>
      </c>
      <c r="M312" s="236">
        <f t="shared" ref="M312" si="107">M313+M314</f>
        <v>0</v>
      </c>
      <c r="N312" s="236">
        <f t="shared" ref="N312" si="108">N313+N314</f>
        <v>0</v>
      </c>
    </row>
    <row r="313" spans="1:14" hidden="1">
      <c r="A313" s="19"/>
      <c r="B313" s="237" t="s">
        <v>270</v>
      </c>
      <c r="C313" s="228" t="s">
        <v>883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4647500</v>
      </c>
      <c r="K313" s="240"/>
      <c r="L313" s="240">
        <v>4647500</v>
      </c>
      <c r="M313" s="240"/>
      <c r="N313" s="240"/>
    </row>
    <row r="314" spans="1:14" hidden="1">
      <c r="A314" s="19"/>
      <c r="B314" s="237" t="s">
        <v>270</v>
      </c>
      <c r="C314" s="228" t="s">
        <v>883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 hidden="1">
      <c r="A315" s="19"/>
      <c r="B315" s="228" t="s">
        <v>270</v>
      </c>
      <c r="C315" s="228" t="s">
        <v>884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 hidden="1">
      <c r="A316" s="19"/>
      <c r="B316" s="231" t="s">
        <v>270</v>
      </c>
      <c r="C316" s="228" t="s">
        <v>884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 hidden="1">
      <c r="A317" s="19"/>
      <c r="B317" s="234" t="s">
        <v>270</v>
      </c>
      <c r="C317" s="228" t="s">
        <v>884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 hidden="1">
      <c r="A318" s="19"/>
      <c r="B318" s="237" t="s">
        <v>270</v>
      </c>
      <c r="C318" s="228" t="s">
        <v>884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 hidden="1">
      <c r="A319" s="19"/>
      <c r="B319" s="237" t="s">
        <v>270</v>
      </c>
      <c r="C319" s="228" t="s">
        <v>884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 hidden="1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 hidden="1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 hidden="1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hidden="1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6"/>
      <c r="M323" s="34"/>
      <c r="N323" s="34"/>
    </row>
    <row r="324" spans="1:14" ht="38.25" hidden="1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hidden="1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 hidden="1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 hidden="1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 hidden="1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 hidden="1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 hidden="1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hidden="1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 hidden="1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 hidden="1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 hidden="1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hidden="1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hidden="1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 hidden="1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 hidden="1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 hidden="1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hidden="1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hidden="1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hidden="1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hidden="1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hidden="1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 hidden="1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 hidden="1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hidden="1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hidden="1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 hidden="1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 hidden="1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 hidden="1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hidden="1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hidden="1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hidden="1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hidden="1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hidden="1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hidden="1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hidden="1" outlineLevel="1">
      <c r="A358" s="31"/>
      <c r="B358" s="257" t="s">
        <v>270</v>
      </c>
      <c r="C358" s="257" t="s">
        <v>286</v>
      </c>
      <c r="D358" s="257" t="s">
        <v>944</v>
      </c>
      <c r="E358" s="257" t="s">
        <v>945</v>
      </c>
      <c r="F358" s="257"/>
      <c r="G358" s="257" t="s">
        <v>33</v>
      </c>
      <c r="H358" s="257" t="s">
        <v>946</v>
      </c>
      <c r="I358" s="258" t="s">
        <v>947</v>
      </c>
      <c r="J358" s="259">
        <f t="shared" si="124"/>
        <v>0</v>
      </c>
      <c r="K358" s="260"/>
      <c r="L358" s="260"/>
      <c r="M358" s="260"/>
      <c r="N358" s="260"/>
    </row>
    <row r="359" spans="1:14" hidden="1" outlineLevel="1">
      <c r="A359" s="31"/>
      <c r="B359" s="257" t="s">
        <v>270</v>
      </c>
      <c r="C359" s="257" t="s">
        <v>286</v>
      </c>
      <c r="D359" s="257" t="s">
        <v>948</v>
      </c>
      <c r="E359" s="257" t="s">
        <v>945</v>
      </c>
      <c r="F359" s="257"/>
      <c r="G359" s="257" t="s">
        <v>33</v>
      </c>
      <c r="H359" s="257" t="s">
        <v>949</v>
      </c>
      <c r="I359" s="258" t="s">
        <v>950</v>
      </c>
      <c r="J359" s="259">
        <f t="shared" si="124"/>
        <v>0</v>
      </c>
      <c r="K359" s="260"/>
      <c r="L359" s="260"/>
      <c r="M359" s="260"/>
      <c r="N359" s="260"/>
    </row>
    <row r="360" spans="1:14" hidden="1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 hidden="1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 hidden="1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hidden="1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hidden="1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hidden="1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hidden="1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hidden="1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hidden="1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hidden="1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 hidden="1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 hidden="1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 hidden="1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hidden="1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hidden="1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hidden="1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hidden="1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hidden="1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hidden="1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hidden="1" outlineLevel="1">
      <c r="A379" s="31"/>
      <c r="B379" s="257" t="s">
        <v>270</v>
      </c>
      <c r="C379" s="257" t="s">
        <v>268</v>
      </c>
      <c r="D379" s="257" t="s">
        <v>944</v>
      </c>
      <c r="E379" s="257" t="s">
        <v>945</v>
      </c>
      <c r="F379" s="257"/>
      <c r="G379" s="257" t="s">
        <v>33</v>
      </c>
      <c r="H379" s="257" t="s">
        <v>946</v>
      </c>
      <c r="I379" s="258" t="s">
        <v>947</v>
      </c>
      <c r="J379" s="259">
        <f t="shared" si="124"/>
        <v>0</v>
      </c>
      <c r="K379" s="260"/>
      <c r="L379" s="260"/>
      <c r="M379" s="260"/>
      <c r="N379" s="260"/>
    </row>
    <row r="380" spans="1:14" hidden="1" outlineLevel="1">
      <c r="A380" s="31"/>
      <c r="B380" s="257" t="s">
        <v>270</v>
      </c>
      <c r="C380" s="257" t="s">
        <v>268</v>
      </c>
      <c r="D380" s="257" t="s">
        <v>948</v>
      </c>
      <c r="E380" s="257" t="s">
        <v>945</v>
      </c>
      <c r="F380" s="257"/>
      <c r="G380" s="257" t="s">
        <v>33</v>
      </c>
      <c r="H380" s="257" t="s">
        <v>949</v>
      </c>
      <c r="I380" s="258" t="s">
        <v>950</v>
      </c>
      <c r="J380" s="259">
        <f t="shared" si="124"/>
        <v>0</v>
      </c>
      <c r="K380" s="260"/>
      <c r="L380" s="260"/>
      <c r="M380" s="260"/>
      <c r="N380" s="260"/>
    </row>
    <row r="381" spans="1:14" hidden="1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 hidden="1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 hidden="1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hidden="1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hidden="1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hidden="1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hidden="1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 hidden="1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 hidden="1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 hidden="1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hidden="1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hidden="1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 hidden="1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 hidden="1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 hidden="1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hidden="1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hidden="1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hidden="1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hidden="1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hidden="1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hidden="1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hidden="1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hidden="1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hidden="1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hidden="1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hidden="1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hidden="1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hidden="1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hidden="1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hidden="1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954</v>
      </c>
      <c r="F410" s="257"/>
      <c r="G410" s="257" t="s">
        <v>33</v>
      </c>
      <c r="H410" s="257" t="s">
        <v>955</v>
      </c>
      <c r="I410" s="258" t="s">
        <v>956</v>
      </c>
      <c r="J410" s="259">
        <f t="shared" si="124"/>
        <v>0</v>
      </c>
      <c r="K410" s="260"/>
      <c r="L410" s="260"/>
      <c r="M410" s="260"/>
      <c r="N410" s="260"/>
    </row>
    <row r="411" spans="1:14" ht="25.5" hidden="1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hidden="1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hidden="1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hidden="1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hidden="1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hidden="1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hidden="1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hidden="1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 hidden="1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 hidden="1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hidden="1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 hidden="1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 hidden="1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 hidden="1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hidden="1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hidden="1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806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 hidden="1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 hidden="1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hidden="1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 hidden="1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 hidden="1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 hidden="1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hidden="1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hidden="1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 hidden="1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 hidden="1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 hidden="1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 hidden="1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3">
        <f t="shared" si="142"/>
        <v>0</v>
      </c>
      <c r="K438" s="263"/>
      <c r="L438" s="263"/>
      <c r="M438" s="263"/>
      <c r="N438" s="263"/>
    </row>
    <row r="439" spans="1:14" hidden="1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 hidden="1">
      <c r="A440" s="22" t="s">
        <v>26</v>
      </c>
      <c r="B440" s="241" t="s">
        <v>270</v>
      </c>
      <c r="C440" s="241" t="s">
        <v>899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1">L441</f>
        <v>0</v>
      </c>
      <c r="M440" s="243">
        <f t="shared" si="151"/>
        <v>0</v>
      </c>
      <c r="N440" s="243">
        <f t="shared" si="151"/>
        <v>0</v>
      </c>
    </row>
    <row r="441" spans="1:14" hidden="1">
      <c r="A441" s="25" t="s">
        <v>26</v>
      </c>
      <c r="B441" s="244" t="s">
        <v>270</v>
      </c>
      <c r="C441" s="241" t="s">
        <v>899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1"/>
        <v>0</v>
      </c>
      <c r="M441" s="246">
        <f t="shared" si="151"/>
        <v>0</v>
      </c>
      <c r="N441" s="246">
        <f t="shared" si="151"/>
        <v>0</v>
      </c>
    </row>
    <row r="442" spans="1:14" hidden="1">
      <c r="A442" s="28" t="s">
        <v>26</v>
      </c>
      <c r="B442" s="247" t="s">
        <v>270</v>
      </c>
      <c r="C442" s="241" t="s">
        <v>899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2">SUM(L443)</f>
        <v>0</v>
      </c>
      <c r="M442" s="249">
        <f t="shared" si="152"/>
        <v>0</v>
      </c>
      <c r="N442" s="249">
        <f t="shared" si="152"/>
        <v>0</v>
      </c>
    </row>
    <row r="443" spans="1:14" hidden="1" outlineLevel="1">
      <c r="A443" s="31" t="s">
        <v>26</v>
      </c>
      <c r="B443" s="250" t="s">
        <v>270</v>
      </c>
      <c r="C443" s="241" t="s">
        <v>899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 hidden="1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 hidden="1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 hidden="1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 hidden="1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hidden="1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hidden="1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hidden="1" outlineLevel="1">
      <c r="A450" s="31"/>
      <c r="B450" s="228" t="s">
        <v>310</v>
      </c>
      <c r="C450" s="228" t="s">
        <v>882</v>
      </c>
      <c r="D450" s="228"/>
      <c r="E450" s="228"/>
      <c r="F450" s="228"/>
      <c r="G450" s="228"/>
      <c r="H450" s="228"/>
      <c r="I450" s="229"/>
      <c r="J450" s="230">
        <f t="shared" ref="J450:J454" si="156">K450+L450</f>
        <v>0</v>
      </c>
      <c r="K450" s="230">
        <f>K451</f>
        <v>0</v>
      </c>
      <c r="L450" s="230">
        <f t="shared" ref="L450:N451" si="157">L451</f>
        <v>0</v>
      </c>
      <c r="M450" s="230">
        <f t="shared" si="157"/>
        <v>0</v>
      </c>
      <c r="N450" s="230">
        <f t="shared" si="157"/>
        <v>0</v>
      </c>
    </row>
    <row r="451" spans="1:14" hidden="1" outlineLevel="1">
      <c r="A451" s="31"/>
      <c r="B451" s="231" t="s">
        <v>310</v>
      </c>
      <c r="C451" s="228" t="s">
        <v>882</v>
      </c>
      <c r="D451" s="231" t="s">
        <v>254</v>
      </c>
      <c r="E451" s="231"/>
      <c r="F451" s="231"/>
      <c r="G451" s="231"/>
      <c r="H451" s="231"/>
      <c r="I451" s="232"/>
      <c r="J451" s="233">
        <f t="shared" si="156"/>
        <v>0</v>
      </c>
      <c r="K451" s="233">
        <f>K452</f>
        <v>0</v>
      </c>
      <c r="L451" s="233">
        <f t="shared" si="157"/>
        <v>0</v>
      </c>
      <c r="M451" s="233">
        <f t="shared" si="157"/>
        <v>0</v>
      </c>
      <c r="N451" s="233">
        <f t="shared" si="157"/>
        <v>0</v>
      </c>
    </row>
    <row r="452" spans="1:14" hidden="1" outlineLevel="1">
      <c r="A452" s="31"/>
      <c r="B452" s="234" t="s">
        <v>310</v>
      </c>
      <c r="C452" s="228" t="s">
        <v>882</v>
      </c>
      <c r="D452" s="234" t="s">
        <v>311</v>
      </c>
      <c r="E452" s="234"/>
      <c r="F452" s="234"/>
      <c r="G452" s="234"/>
      <c r="H452" s="234"/>
      <c r="I452" s="235"/>
      <c r="J452" s="236">
        <f t="shared" si="156"/>
        <v>0</v>
      </c>
      <c r="K452" s="236">
        <f>SUM(K453:K454)</f>
        <v>0</v>
      </c>
      <c r="L452" s="236">
        <f t="shared" ref="L452:N452" si="158">SUM(L453:L454)</f>
        <v>0</v>
      </c>
      <c r="M452" s="236">
        <f t="shared" si="158"/>
        <v>0</v>
      </c>
      <c r="N452" s="236">
        <f t="shared" si="158"/>
        <v>0</v>
      </c>
    </row>
    <row r="453" spans="1:14" ht="25.5" hidden="1" outlineLevel="1">
      <c r="A453" s="31"/>
      <c r="B453" s="237" t="s">
        <v>310</v>
      </c>
      <c r="C453" s="228" t="s">
        <v>882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6"/>
        <v>0</v>
      </c>
      <c r="K453" s="240"/>
      <c r="L453" s="240"/>
      <c r="M453" s="240"/>
      <c r="N453" s="240"/>
    </row>
    <row r="454" spans="1:14" ht="25.5" hidden="1" outlineLevel="1">
      <c r="A454" s="31"/>
      <c r="B454" s="237" t="s">
        <v>310</v>
      </c>
      <c r="C454" s="228" t="s">
        <v>882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6"/>
        <v>0</v>
      </c>
      <c r="K454" s="240"/>
      <c r="L454" s="240"/>
      <c r="M454" s="240"/>
      <c r="N454" s="240"/>
    </row>
    <row r="455" spans="1:14" hidden="1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 hidden="1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 hidden="1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hidden="1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hidden="1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 hidden="1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 hidden="1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 hidden="1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hidden="1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 hidden="1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hidden="1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hidden="1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 hidden="1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hidden="1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hidden="1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hidden="1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hidden="1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hidden="1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hidden="1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hidden="1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hidden="1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hidden="1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hidden="1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hidden="1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hidden="1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hidden="1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hidden="1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hidden="1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hidden="1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hidden="1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hidden="1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hidden="1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hidden="1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hidden="1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 hidden="1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hidden="1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hidden="1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hidden="1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 hidden="1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 hidden="1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hidden="1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hidden="1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 hidden="1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 hidden="1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hidden="1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 hidden="1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 hidden="1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 hidden="1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hidden="1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807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 hidden="1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 hidden="1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hidden="1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 hidden="1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 hidden="1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 hidden="1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hidden="1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hidden="1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 hidden="1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 hidden="1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 hidden="1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hidden="1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hidden="1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 hidden="1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 hidden="1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 hidden="1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 hidden="1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 hidden="1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hidden="1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 hidden="1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 hidden="1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 hidden="1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 hidden="1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hidden="1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 hidden="1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 hidden="1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 hidden="1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 hidden="1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 hidden="1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hidden="1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hidden="1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 hidden="1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 hidden="1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 hidden="1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 hidden="1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hidden="1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hidden="1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 hidden="1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 hidden="1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 hidden="1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 hidden="1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 hidden="1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hidden="1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 hidden="1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 hidden="1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 hidden="1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hidden="1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hidden="1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898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7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</row>
    <row r="554" spans="1:14">
      <c r="I554" s="254" t="s">
        <v>943</v>
      </c>
      <c r="J554" s="255">
        <f>J13+J17+J23+J30+J89+J91</f>
        <v>1636000</v>
      </c>
    </row>
  </sheetData>
  <sheetProtection formatCells="0" autoFilter="0"/>
  <autoFilter ref="A6:N551">
    <filterColumn colId="1">
      <filters>
        <filter val="0203"/>
      </filters>
    </filterColumn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7" t="s">
        <v>708</v>
      </c>
      <c r="I1" s="267"/>
    </row>
    <row r="2" spans="1:10" ht="111.75" customHeight="1">
      <c r="H2" s="268" t="s">
        <v>911</v>
      </c>
      <c r="I2" s="268"/>
    </row>
    <row r="3" spans="1:10">
      <c r="H3" s="267" t="s">
        <v>796</v>
      </c>
      <c r="I3" s="267"/>
    </row>
    <row r="5" spans="1:10" ht="56.25" customHeight="1">
      <c r="A5" s="285" t="s">
        <v>912</v>
      </c>
      <c r="B5" s="285"/>
      <c r="C5" s="285"/>
      <c r="D5" s="285"/>
      <c r="E5" s="285"/>
      <c r="F5" s="285"/>
      <c r="G5" s="285"/>
      <c r="H5" s="285"/>
      <c r="I5" s="285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6" t="s">
        <v>638</v>
      </c>
      <c r="B7" s="286"/>
      <c r="C7" s="286"/>
      <c r="D7" s="286"/>
      <c r="E7" s="286"/>
      <c r="F7" s="286"/>
      <c r="G7" s="286"/>
      <c r="H7" s="286"/>
      <c r="I7" s="286"/>
    </row>
    <row r="8" spans="1:10" ht="29.25" customHeight="1">
      <c r="A8" s="213" t="s">
        <v>360</v>
      </c>
      <c r="B8" s="83" t="s">
        <v>723</v>
      </c>
      <c r="C8" s="83" t="s">
        <v>724</v>
      </c>
      <c r="D8" s="81" t="s">
        <v>727</v>
      </c>
      <c r="E8" s="83" t="s">
        <v>725</v>
      </c>
      <c r="F8" s="83" t="s">
        <v>726</v>
      </c>
      <c r="G8" s="99" t="s">
        <v>361</v>
      </c>
      <c r="H8" s="100" t="s">
        <v>463</v>
      </c>
      <c r="I8" s="101" t="s">
        <v>804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913</v>
      </c>
      <c r="B10" s="68" t="s">
        <v>26</v>
      </c>
      <c r="C10" s="68"/>
      <c r="D10" s="68"/>
      <c r="E10" s="103"/>
      <c r="F10" s="68"/>
      <c r="G10" s="104">
        <f>G11+G53+G61+G79+G116+G194+G211+G224+G237</f>
        <v>13188.22776</v>
      </c>
      <c r="H10" s="104">
        <f>H11+H53+H61+H79+H116+H194+H211+H224+H237</f>
        <v>2988.6277600000003</v>
      </c>
      <c r="I10" s="104">
        <f>I11+I53+I61+I79+I116+I194+I211+I224+I237</f>
        <v>12790.587759999999</v>
      </c>
      <c r="J10" s="105">
        <f>G10+H10+I10</f>
        <v>28967.44328</v>
      </c>
    </row>
    <row r="11" spans="1:10">
      <c r="A11" s="214" t="s">
        <v>362</v>
      </c>
      <c r="B11" s="72" t="s">
        <v>26</v>
      </c>
      <c r="C11" s="72" t="s">
        <v>714</v>
      </c>
      <c r="D11" s="72" t="s">
        <v>721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8" t="s">
        <v>363</v>
      </c>
      <c r="B12" s="108" t="s">
        <v>26</v>
      </c>
      <c r="C12" s="108" t="s">
        <v>714</v>
      </c>
      <c r="D12" s="108" t="s">
        <v>715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9" t="s">
        <v>914</v>
      </c>
      <c r="B13" s="111" t="s">
        <v>26</v>
      </c>
      <c r="C13" s="111" t="s">
        <v>714</v>
      </c>
      <c r="D13" s="111" t="s">
        <v>715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20" t="s">
        <v>364</v>
      </c>
      <c r="B14" s="114" t="s">
        <v>26</v>
      </c>
      <c r="C14" s="114" t="s">
        <v>714</v>
      </c>
      <c r="D14" s="114" t="s">
        <v>715</v>
      </c>
      <c r="E14" s="115" t="s">
        <v>728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21" t="s">
        <v>365</v>
      </c>
      <c r="B15" s="117" t="s">
        <v>26</v>
      </c>
      <c r="C15" s="117" t="s">
        <v>714</v>
      </c>
      <c r="D15" s="117" t="s">
        <v>715</v>
      </c>
      <c r="E15" s="118" t="s">
        <v>729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22" t="s">
        <v>367</v>
      </c>
      <c r="B16" s="119" t="s">
        <v>26</v>
      </c>
      <c r="C16" s="119" t="s">
        <v>714</v>
      </c>
      <c r="D16" s="119" t="s">
        <v>715</v>
      </c>
      <c r="E16" s="120" t="s">
        <v>730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3" t="s">
        <v>809</v>
      </c>
      <c r="B17" s="75" t="s">
        <v>26</v>
      </c>
      <c r="C17" s="75" t="s">
        <v>714</v>
      </c>
      <c r="D17" s="75" t="s">
        <v>715</v>
      </c>
      <c r="E17" s="120" t="s">
        <v>730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8" t="s">
        <v>363</v>
      </c>
      <c r="B18" s="108" t="s">
        <v>26</v>
      </c>
      <c r="C18" s="108" t="s">
        <v>714</v>
      </c>
      <c r="D18" s="108" t="s">
        <v>717</v>
      </c>
      <c r="E18" s="109" t="s">
        <v>731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9" t="s">
        <v>914</v>
      </c>
      <c r="B19" s="111" t="s">
        <v>26</v>
      </c>
      <c r="C19" s="111" t="s">
        <v>714</v>
      </c>
      <c r="D19" s="111" t="s">
        <v>717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20" t="s">
        <v>364</v>
      </c>
      <c r="B20" s="114" t="s">
        <v>26</v>
      </c>
      <c r="C20" s="114" t="s">
        <v>714</v>
      </c>
      <c r="D20" s="114" t="s">
        <v>717</v>
      </c>
      <c r="E20" s="115" t="s">
        <v>728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21" t="s">
        <v>365</v>
      </c>
      <c r="B21" s="117" t="s">
        <v>26</v>
      </c>
      <c r="C21" s="117" t="s">
        <v>714</v>
      </c>
      <c r="D21" s="117" t="s">
        <v>717</v>
      </c>
      <c r="E21" s="118" t="s">
        <v>729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22" t="s">
        <v>366</v>
      </c>
      <c r="B22" s="119" t="s">
        <v>26</v>
      </c>
      <c r="C22" s="119" t="s">
        <v>714</v>
      </c>
      <c r="D22" s="119" t="s">
        <v>717</v>
      </c>
      <c r="E22" s="121" t="s">
        <v>732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3" t="s">
        <v>810</v>
      </c>
      <c r="B23" s="75" t="s">
        <v>26</v>
      </c>
      <c r="C23" s="75" t="s">
        <v>714</v>
      </c>
      <c r="D23" s="75" t="s">
        <v>717</v>
      </c>
      <c r="E23" s="120" t="s">
        <v>732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3" t="s">
        <v>811</v>
      </c>
      <c r="B24" s="75" t="s">
        <v>26</v>
      </c>
      <c r="C24" s="75" t="s">
        <v>714</v>
      </c>
      <c r="D24" s="75" t="s">
        <v>717</v>
      </c>
      <c r="E24" s="120" t="s">
        <v>732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3" t="s">
        <v>812</v>
      </c>
      <c r="B25" s="75" t="s">
        <v>26</v>
      </c>
      <c r="C25" s="75" t="s">
        <v>714</v>
      </c>
      <c r="D25" s="75" t="s">
        <v>717</v>
      </c>
      <c r="E25" s="120" t="s">
        <v>732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22" t="s">
        <v>367</v>
      </c>
      <c r="B26" s="119" t="s">
        <v>26</v>
      </c>
      <c r="C26" s="119" t="s">
        <v>714</v>
      </c>
      <c r="D26" s="119" t="s">
        <v>717</v>
      </c>
      <c r="E26" s="121" t="s">
        <v>730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809</v>
      </c>
      <c r="B27" s="75" t="s">
        <v>26</v>
      </c>
      <c r="C27" s="75" t="s">
        <v>714</v>
      </c>
      <c r="D27" s="75" t="s">
        <v>717</v>
      </c>
      <c r="E27" s="120" t="s">
        <v>730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462</v>
      </c>
      <c r="B28" s="119" t="s">
        <v>26</v>
      </c>
      <c r="C28" s="119" t="s">
        <v>714</v>
      </c>
      <c r="D28" s="119" t="s">
        <v>717</v>
      </c>
      <c r="E28" s="120" t="s">
        <v>733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3" t="s">
        <v>863</v>
      </c>
      <c r="B29" s="75" t="s">
        <v>26</v>
      </c>
      <c r="C29" s="75" t="s">
        <v>714</v>
      </c>
      <c r="D29" s="75" t="s">
        <v>717</v>
      </c>
      <c r="E29" s="120" t="s">
        <v>733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21" t="s">
        <v>371</v>
      </c>
      <c r="B30" s="117" t="s">
        <v>26</v>
      </c>
      <c r="C30" s="117" t="s">
        <v>714</v>
      </c>
      <c r="D30" s="117" t="s">
        <v>717</v>
      </c>
      <c r="E30" s="118" t="s">
        <v>734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714</v>
      </c>
      <c r="D31" s="119" t="s">
        <v>717</v>
      </c>
      <c r="E31" s="122" t="s">
        <v>735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812</v>
      </c>
      <c r="B32" s="75" t="s">
        <v>26</v>
      </c>
      <c r="C32" s="75" t="s">
        <v>714</v>
      </c>
      <c r="D32" s="75" t="s">
        <v>717</v>
      </c>
      <c r="E32" s="122" t="s">
        <v>735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714</v>
      </c>
      <c r="D33" s="108" t="s">
        <v>22</v>
      </c>
      <c r="E33" s="109" t="s">
        <v>731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9" t="s">
        <v>914</v>
      </c>
      <c r="B34" s="111" t="s">
        <v>26</v>
      </c>
      <c r="C34" s="111" t="s">
        <v>714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20" t="s">
        <v>364</v>
      </c>
      <c r="B35" s="114" t="s">
        <v>26</v>
      </c>
      <c r="C35" s="114" t="s">
        <v>714</v>
      </c>
      <c r="D35" s="114" t="s">
        <v>22</v>
      </c>
      <c r="E35" s="115" t="s">
        <v>728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21" t="s">
        <v>369</v>
      </c>
      <c r="B36" s="117" t="s">
        <v>26</v>
      </c>
      <c r="C36" s="117" t="s">
        <v>714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22" t="s">
        <v>915</v>
      </c>
      <c r="B37" s="119" t="s">
        <v>26</v>
      </c>
      <c r="C37" s="119" t="s">
        <v>714</v>
      </c>
      <c r="D37" s="119" t="s">
        <v>22</v>
      </c>
      <c r="E37" s="121" t="s">
        <v>736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3" t="s">
        <v>916</v>
      </c>
      <c r="B38" s="75" t="s">
        <v>26</v>
      </c>
      <c r="C38" s="75" t="s">
        <v>714</v>
      </c>
      <c r="D38" s="75" t="s">
        <v>22</v>
      </c>
      <c r="E38" s="120" t="s">
        <v>736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8" t="s">
        <v>370</v>
      </c>
      <c r="B39" s="108" t="s">
        <v>26</v>
      </c>
      <c r="C39" s="108" t="s">
        <v>714</v>
      </c>
      <c r="D39" s="108" t="s">
        <v>24</v>
      </c>
      <c r="E39" s="109" t="s">
        <v>731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9" t="s">
        <v>914</v>
      </c>
      <c r="B40" s="111" t="s">
        <v>26</v>
      </c>
      <c r="C40" s="111" t="s">
        <v>714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20" t="s">
        <v>364</v>
      </c>
      <c r="B41" s="114" t="s">
        <v>26</v>
      </c>
      <c r="C41" s="114" t="s">
        <v>714</v>
      </c>
      <c r="D41" s="114" t="s">
        <v>24</v>
      </c>
      <c r="E41" s="115" t="s">
        <v>728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21" t="s">
        <v>371</v>
      </c>
      <c r="B42" s="117" t="s">
        <v>26</v>
      </c>
      <c r="C42" s="117" t="s">
        <v>714</v>
      </c>
      <c r="D42" s="117" t="s">
        <v>24</v>
      </c>
      <c r="E42" s="118" t="s">
        <v>734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22" t="s">
        <v>372</v>
      </c>
      <c r="B43" s="119" t="s">
        <v>26</v>
      </c>
      <c r="C43" s="119" t="s">
        <v>714</v>
      </c>
      <c r="D43" s="119" t="s">
        <v>24</v>
      </c>
      <c r="E43" s="121" t="s">
        <v>737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3" t="s">
        <v>862</v>
      </c>
      <c r="B44" s="75" t="s">
        <v>26</v>
      </c>
      <c r="C44" s="75" t="s">
        <v>714</v>
      </c>
      <c r="D44" s="75" t="s">
        <v>24</v>
      </c>
      <c r="E44" s="120" t="s">
        <v>737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22" t="s">
        <v>373</v>
      </c>
      <c r="B45" s="119" t="s">
        <v>26</v>
      </c>
      <c r="C45" s="119" t="s">
        <v>714</v>
      </c>
      <c r="D45" s="119" t="s">
        <v>24</v>
      </c>
      <c r="E45" s="121" t="s">
        <v>738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3" t="s">
        <v>861</v>
      </c>
      <c r="B46" s="75" t="s">
        <v>26</v>
      </c>
      <c r="C46" s="75" t="s">
        <v>714</v>
      </c>
      <c r="D46" s="75" t="s">
        <v>24</v>
      </c>
      <c r="E46" s="120" t="s">
        <v>738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22" t="s">
        <v>374</v>
      </c>
      <c r="B47" s="119" t="s">
        <v>26</v>
      </c>
      <c r="C47" s="119" t="s">
        <v>714</v>
      </c>
      <c r="D47" s="119" t="s">
        <v>24</v>
      </c>
      <c r="E47" s="121" t="s">
        <v>739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3" t="s">
        <v>860</v>
      </c>
      <c r="B48" s="75" t="s">
        <v>26</v>
      </c>
      <c r="C48" s="75" t="s">
        <v>714</v>
      </c>
      <c r="D48" s="75" t="s">
        <v>24</v>
      </c>
      <c r="E48" s="120" t="s">
        <v>739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22" t="s">
        <v>375</v>
      </c>
      <c r="B49" s="119" t="s">
        <v>26</v>
      </c>
      <c r="C49" s="119" t="s">
        <v>714</v>
      </c>
      <c r="D49" s="119" t="s">
        <v>24</v>
      </c>
      <c r="E49" s="121" t="s">
        <v>740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3" t="s">
        <v>859</v>
      </c>
      <c r="B50" s="75" t="s">
        <v>26</v>
      </c>
      <c r="C50" s="75" t="s">
        <v>714</v>
      </c>
      <c r="D50" s="75" t="s">
        <v>24</v>
      </c>
      <c r="E50" s="120" t="s">
        <v>740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22" t="s">
        <v>376</v>
      </c>
      <c r="B51" s="119" t="s">
        <v>26</v>
      </c>
      <c r="C51" s="119" t="s">
        <v>714</v>
      </c>
      <c r="D51" s="119" t="s">
        <v>24</v>
      </c>
      <c r="E51" s="121" t="s">
        <v>741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3" t="s">
        <v>858</v>
      </c>
      <c r="B52" s="75" t="s">
        <v>26</v>
      </c>
      <c r="C52" s="75" t="s">
        <v>714</v>
      </c>
      <c r="D52" s="75" t="s">
        <v>24</v>
      </c>
      <c r="E52" s="120" t="s">
        <v>741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4" t="s">
        <v>461</v>
      </c>
      <c r="B53" s="72" t="s">
        <v>26</v>
      </c>
      <c r="C53" s="72" t="s">
        <v>715</v>
      </c>
      <c r="D53" s="72" t="s">
        <v>721</v>
      </c>
      <c r="E53" s="106" t="s">
        <v>731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460</v>
      </c>
      <c r="B54" s="108" t="s">
        <v>26</v>
      </c>
      <c r="C54" s="108" t="s">
        <v>715</v>
      </c>
      <c r="D54" s="108" t="s">
        <v>716</v>
      </c>
      <c r="E54" s="109" t="s">
        <v>731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914</v>
      </c>
      <c r="B55" s="111" t="s">
        <v>26</v>
      </c>
      <c r="C55" s="111" t="s">
        <v>715</v>
      </c>
      <c r="D55" s="111" t="s">
        <v>716</v>
      </c>
      <c r="E55" s="112" t="s">
        <v>577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715</v>
      </c>
      <c r="D56" s="114" t="s">
        <v>716</v>
      </c>
      <c r="E56" s="115" t="s">
        <v>728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715</v>
      </c>
      <c r="D57" s="117" t="s">
        <v>716</v>
      </c>
      <c r="E57" s="118" t="s">
        <v>734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869</v>
      </c>
      <c r="B58" s="119" t="s">
        <v>26</v>
      </c>
      <c r="C58" s="119" t="s">
        <v>715</v>
      </c>
      <c r="D58" s="119" t="s">
        <v>716</v>
      </c>
      <c r="E58" s="121" t="s">
        <v>742</v>
      </c>
      <c r="F58" s="119"/>
      <c r="G58" s="113">
        <f>G59+G60</f>
        <v>163</v>
      </c>
      <c r="H58" s="113">
        <f t="shared" ref="H58:I58" si="19">H59+H60</f>
        <v>177.9</v>
      </c>
      <c r="I58" s="113">
        <f t="shared" si="19"/>
        <v>184.1</v>
      </c>
      <c r="J58" s="105">
        <f t="shared" si="1"/>
        <v>525</v>
      </c>
    </row>
    <row r="59" spans="1:10" ht="102" outlineLevel="1">
      <c r="A59" s="223" t="s">
        <v>867</v>
      </c>
      <c r="B59" s="75" t="s">
        <v>26</v>
      </c>
      <c r="C59" s="75" t="s">
        <v>715</v>
      </c>
      <c r="D59" s="75" t="s">
        <v>716</v>
      </c>
      <c r="E59" s="120" t="s">
        <v>742</v>
      </c>
      <c r="F59" s="75" t="s">
        <v>30</v>
      </c>
      <c r="G59" s="113">
        <f>'Бюджетная роспись'!J130/1000</f>
        <v>144</v>
      </c>
      <c r="H59" s="113">
        <f>'Бюджетная роспись'!M130/1000</f>
        <v>157.9</v>
      </c>
      <c r="I59" s="113">
        <f>'Бюджетная роспись'!N130/1000</f>
        <v>162.1</v>
      </c>
      <c r="J59" s="105">
        <f t="shared" si="1"/>
        <v>464</v>
      </c>
    </row>
    <row r="60" spans="1:10" ht="114.75" outlineLevel="1">
      <c r="A60" s="223" t="s">
        <v>857</v>
      </c>
      <c r="B60" s="75" t="s">
        <v>26</v>
      </c>
      <c r="C60" s="75" t="s">
        <v>715</v>
      </c>
      <c r="D60" s="75" t="s">
        <v>716</v>
      </c>
      <c r="E60" s="120" t="s">
        <v>742</v>
      </c>
      <c r="F60" s="75" t="s">
        <v>55</v>
      </c>
      <c r="G60" s="113">
        <f>'Бюджетная роспись'!J135/1000</f>
        <v>19</v>
      </c>
      <c r="H60" s="113">
        <f>'Бюджетная роспись'!M135/1000</f>
        <v>20</v>
      </c>
      <c r="I60" s="113">
        <f>'Бюджетная роспись'!N135/1000</f>
        <v>22</v>
      </c>
      <c r="J60" s="105">
        <f t="shared" si="1"/>
        <v>61</v>
      </c>
    </row>
    <row r="61" spans="1:10" ht="25.5">
      <c r="A61" s="214" t="s">
        <v>377</v>
      </c>
      <c r="B61" s="72" t="s">
        <v>26</v>
      </c>
      <c r="C61" s="72" t="s">
        <v>716</v>
      </c>
      <c r="D61" s="72" t="s">
        <v>721</v>
      </c>
      <c r="E61" s="106" t="s">
        <v>731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8" t="s">
        <v>380</v>
      </c>
      <c r="B62" s="108" t="s">
        <v>26</v>
      </c>
      <c r="C62" s="108" t="s">
        <v>716</v>
      </c>
      <c r="D62" s="108" t="s">
        <v>21</v>
      </c>
      <c r="E62" s="109" t="s">
        <v>731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9" t="s">
        <v>914</v>
      </c>
      <c r="B63" s="111" t="s">
        <v>26</v>
      </c>
      <c r="C63" s="111" t="s">
        <v>716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20" t="s">
        <v>364</v>
      </c>
      <c r="B64" s="114" t="s">
        <v>26</v>
      </c>
      <c r="C64" s="114" t="s">
        <v>716</v>
      </c>
      <c r="D64" s="114" t="s">
        <v>21</v>
      </c>
      <c r="E64" s="115" t="s">
        <v>728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21" t="s">
        <v>378</v>
      </c>
      <c r="B65" s="117" t="s">
        <v>26</v>
      </c>
      <c r="C65" s="117" t="s">
        <v>716</v>
      </c>
      <c r="D65" s="117" t="s">
        <v>21</v>
      </c>
      <c r="E65" s="118" t="s">
        <v>743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21" t="s">
        <v>458</v>
      </c>
      <c r="B66" s="119" t="s">
        <v>26</v>
      </c>
      <c r="C66" s="119" t="s">
        <v>716</v>
      </c>
      <c r="D66" s="119" t="s">
        <v>21</v>
      </c>
      <c r="E66" s="121" t="s">
        <v>744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3" t="s">
        <v>855</v>
      </c>
      <c r="B67" s="75" t="s">
        <v>26</v>
      </c>
      <c r="C67" s="75" t="s">
        <v>716</v>
      </c>
      <c r="D67" s="75" t="s">
        <v>21</v>
      </c>
      <c r="E67" s="120" t="s">
        <v>744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21" t="s">
        <v>856</v>
      </c>
      <c r="B68" s="75" t="s">
        <v>26</v>
      </c>
      <c r="C68" s="75" t="s">
        <v>716</v>
      </c>
      <c r="D68" s="75" t="s">
        <v>21</v>
      </c>
      <c r="E68" s="120" t="s">
        <v>744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716</v>
      </c>
      <c r="D69" s="119" t="s">
        <v>21</v>
      </c>
      <c r="E69" s="121" t="s">
        <v>745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854</v>
      </c>
      <c r="B70" s="75" t="s">
        <v>26</v>
      </c>
      <c r="C70" s="75" t="s">
        <v>716</v>
      </c>
      <c r="D70" s="75" t="s">
        <v>21</v>
      </c>
      <c r="E70" s="120" t="s">
        <v>745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716</v>
      </c>
      <c r="D71" s="108" t="s">
        <v>25</v>
      </c>
      <c r="E71" s="109" t="s">
        <v>731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914</v>
      </c>
      <c r="B72" s="111" t="s">
        <v>26</v>
      </c>
      <c r="C72" s="111" t="s">
        <v>716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716</v>
      </c>
      <c r="D73" s="114" t="s">
        <v>25</v>
      </c>
      <c r="E73" s="115" t="s">
        <v>728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716</v>
      </c>
      <c r="D74" s="117" t="s">
        <v>25</v>
      </c>
      <c r="E74" s="118" t="s">
        <v>743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457</v>
      </c>
      <c r="B75" s="119" t="s">
        <v>26</v>
      </c>
      <c r="C75" s="119" t="s">
        <v>716</v>
      </c>
      <c r="D75" s="119" t="s">
        <v>25</v>
      </c>
      <c r="E75" s="122" t="s">
        <v>746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853</v>
      </c>
      <c r="B76" s="75" t="s">
        <v>26</v>
      </c>
      <c r="C76" s="75" t="s">
        <v>716</v>
      </c>
      <c r="D76" s="75" t="s">
        <v>25</v>
      </c>
      <c r="E76" s="122" t="s">
        <v>746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716</v>
      </c>
      <c r="D77" s="119" t="s">
        <v>25</v>
      </c>
      <c r="E77" s="121" t="s">
        <v>747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852</v>
      </c>
      <c r="B78" s="75" t="s">
        <v>26</v>
      </c>
      <c r="C78" s="75" t="s">
        <v>716</v>
      </c>
      <c r="D78" s="75" t="s">
        <v>25</v>
      </c>
      <c r="E78" s="120" t="s">
        <v>747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717</v>
      </c>
      <c r="D79" s="72" t="s">
        <v>721</v>
      </c>
      <c r="E79" s="106" t="s">
        <v>731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8" t="s">
        <v>455</v>
      </c>
      <c r="B80" s="108" t="s">
        <v>26</v>
      </c>
      <c r="C80" s="108" t="s">
        <v>717</v>
      </c>
      <c r="D80" s="108" t="s">
        <v>714</v>
      </c>
      <c r="E80" s="109" t="s">
        <v>731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914</v>
      </c>
      <c r="B81" s="111" t="s">
        <v>26</v>
      </c>
      <c r="C81" s="111" t="s">
        <v>717</v>
      </c>
      <c r="D81" s="111" t="s">
        <v>714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717</v>
      </c>
      <c r="D82" s="114" t="s">
        <v>714</v>
      </c>
      <c r="E82" s="115" t="s">
        <v>728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717</v>
      </c>
      <c r="D83" s="117" t="s">
        <v>714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456</v>
      </c>
      <c r="B84" s="119" t="s">
        <v>26</v>
      </c>
      <c r="C84" s="119" t="s">
        <v>717</v>
      </c>
      <c r="D84" s="119" t="s">
        <v>714</v>
      </c>
      <c r="E84" s="120" t="s">
        <v>748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851</v>
      </c>
      <c r="B85" s="75" t="s">
        <v>26</v>
      </c>
      <c r="C85" s="75" t="s">
        <v>717</v>
      </c>
      <c r="D85" s="75" t="s">
        <v>714</v>
      </c>
      <c r="E85" s="120" t="s">
        <v>748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717</v>
      </c>
      <c r="D86" s="108" t="s">
        <v>719</v>
      </c>
      <c r="E86" s="109" t="s">
        <v>731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914</v>
      </c>
      <c r="B87" s="111" t="s">
        <v>26</v>
      </c>
      <c r="C87" s="111" t="s">
        <v>717</v>
      </c>
      <c r="D87" s="111" t="s">
        <v>719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717</v>
      </c>
      <c r="D88" s="114" t="s">
        <v>719</v>
      </c>
      <c r="E88" s="115" t="s">
        <v>728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717</v>
      </c>
      <c r="D89" s="117" t="s">
        <v>719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717</v>
      </c>
      <c r="D90" s="119" t="s">
        <v>719</v>
      </c>
      <c r="E90" s="121" t="s">
        <v>749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850</v>
      </c>
      <c r="B91" s="75" t="s">
        <v>26</v>
      </c>
      <c r="C91" s="75" t="s">
        <v>717</v>
      </c>
      <c r="D91" s="75" t="s">
        <v>719</v>
      </c>
      <c r="E91" s="120" t="s">
        <v>749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717</v>
      </c>
      <c r="D92" s="108" t="s">
        <v>722</v>
      </c>
      <c r="E92" s="109" t="s">
        <v>731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9" t="s">
        <v>914</v>
      </c>
      <c r="B93" s="111" t="s">
        <v>26</v>
      </c>
      <c r="C93" s="111" t="s">
        <v>717</v>
      </c>
      <c r="D93" s="111" t="s">
        <v>722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20" t="s">
        <v>387</v>
      </c>
      <c r="B94" s="114" t="s">
        <v>26</v>
      </c>
      <c r="C94" s="114" t="s">
        <v>717</v>
      </c>
      <c r="D94" s="114" t="s">
        <v>722</v>
      </c>
      <c r="E94" s="115" t="s">
        <v>750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21" t="s">
        <v>678</v>
      </c>
      <c r="B95" s="117" t="s">
        <v>26</v>
      </c>
      <c r="C95" s="117" t="s">
        <v>717</v>
      </c>
      <c r="D95" s="117" t="s">
        <v>722</v>
      </c>
      <c r="E95" s="118" t="s">
        <v>751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22" t="s">
        <v>454</v>
      </c>
      <c r="B96" s="119" t="s">
        <v>26</v>
      </c>
      <c r="C96" s="119" t="s">
        <v>717</v>
      </c>
      <c r="D96" s="119" t="s">
        <v>722</v>
      </c>
      <c r="E96" s="121" t="s">
        <v>752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3" t="s">
        <v>864</v>
      </c>
      <c r="B97" s="75" t="s">
        <v>26</v>
      </c>
      <c r="C97" s="75" t="s">
        <v>717</v>
      </c>
      <c r="D97" s="75" t="s">
        <v>722</v>
      </c>
      <c r="E97" s="120" t="s">
        <v>752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22" t="s">
        <v>388</v>
      </c>
      <c r="B98" s="119" t="s">
        <v>26</v>
      </c>
      <c r="C98" s="119" t="s">
        <v>717</v>
      </c>
      <c r="D98" s="119" t="s">
        <v>722</v>
      </c>
      <c r="E98" s="121" t="s">
        <v>753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848</v>
      </c>
      <c r="B99" s="75" t="s">
        <v>26</v>
      </c>
      <c r="C99" s="75" t="s">
        <v>717</v>
      </c>
      <c r="D99" s="75" t="s">
        <v>722</v>
      </c>
      <c r="E99" s="120" t="s">
        <v>753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951</v>
      </c>
      <c r="B100" s="261" t="s">
        <v>26</v>
      </c>
      <c r="C100" s="261" t="s">
        <v>717</v>
      </c>
      <c r="D100" s="261" t="s">
        <v>722</v>
      </c>
      <c r="E100" s="262" t="s">
        <v>753</v>
      </c>
      <c r="F100" s="261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717</v>
      </c>
      <c r="D101" s="119" t="s">
        <v>722</v>
      </c>
      <c r="E101" s="120" t="s">
        <v>885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849</v>
      </c>
      <c r="B102" s="75" t="s">
        <v>26</v>
      </c>
      <c r="C102" s="75" t="s">
        <v>717</v>
      </c>
      <c r="D102" s="75" t="s">
        <v>722</v>
      </c>
      <c r="E102" s="120" t="s">
        <v>885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717</v>
      </c>
      <c r="D103" s="117" t="s">
        <v>722</v>
      </c>
      <c r="E103" s="118" t="s">
        <v>754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717</v>
      </c>
      <c r="D104" s="119" t="s">
        <v>722</v>
      </c>
      <c r="E104" s="121" t="s">
        <v>755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848</v>
      </c>
      <c r="B105" s="75" t="s">
        <v>26</v>
      </c>
      <c r="C105" s="75" t="s">
        <v>717</v>
      </c>
      <c r="D105" s="75" t="s">
        <v>722</v>
      </c>
      <c r="E105" s="120" t="s">
        <v>755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717</v>
      </c>
      <c r="D106" s="108" t="s">
        <v>23</v>
      </c>
      <c r="E106" s="109" t="s">
        <v>731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9" t="s">
        <v>914</v>
      </c>
      <c r="B107" s="111" t="s">
        <v>26</v>
      </c>
      <c r="C107" s="111" t="s">
        <v>717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20" t="s">
        <v>364</v>
      </c>
      <c r="B108" s="114" t="s">
        <v>26</v>
      </c>
      <c r="C108" s="114" t="s">
        <v>717</v>
      </c>
      <c r="D108" s="114" t="s">
        <v>23</v>
      </c>
      <c r="E108" s="115" t="s">
        <v>728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21" t="s">
        <v>369</v>
      </c>
      <c r="B109" s="117" t="s">
        <v>26</v>
      </c>
      <c r="C109" s="117" t="s">
        <v>717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22" t="s">
        <v>448</v>
      </c>
      <c r="B110" s="119" t="s">
        <v>26</v>
      </c>
      <c r="C110" s="119" t="s">
        <v>717</v>
      </c>
      <c r="D110" s="119" t="s">
        <v>23</v>
      </c>
      <c r="E110" s="121" t="s">
        <v>756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3" t="s">
        <v>847</v>
      </c>
      <c r="B111" s="75" t="s">
        <v>26</v>
      </c>
      <c r="C111" s="75" t="s">
        <v>717</v>
      </c>
      <c r="D111" s="75" t="s">
        <v>23</v>
      </c>
      <c r="E111" s="120" t="s">
        <v>756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22" t="s">
        <v>887</v>
      </c>
      <c r="B112" s="119" t="s">
        <v>26</v>
      </c>
      <c r="C112" s="119" t="s">
        <v>717</v>
      </c>
      <c r="D112" s="119" t="s">
        <v>23</v>
      </c>
      <c r="E112" s="121" t="s">
        <v>886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888</v>
      </c>
      <c r="B113" s="75" t="s">
        <v>26</v>
      </c>
      <c r="C113" s="75" t="s">
        <v>717</v>
      </c>
      <c r="D113" s="75" t="s">
        <v>23</v>
      </c>
      <c r="E113" s="121" t="s">
        <v>886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717</v>
      </c>
      <c r="D114" s="119" t="s">
        <v>23</v>
      </c>
      <c r="E114" s="121" t="s">
        <v>757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846</v>
      </c>
      <c r="B115" s="75" t="s">
        <v>26</v>
      </c>
      <c r="C115" s="75" t="s">
        <v>717</v>
      </c>
      <c r="D115" s="75" t="s">
        <v>23</v>
      </c>
      <c r="E115" s="120" t="s">
        <v>757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718</v>
      </c>
      <c r="D116" s="72" t="s">
        <v>721</v>
      </c>
      <c r="E116" s="106" t="s">
        <v>731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8" t="s">
        <v>395</v>
      </c>
      <c r="B117" s="108" t="s">
        <v>26</v>
      </c>
      <c r="C117" s="108" t="s">
        <v>718</v>
      </c>
      <c r="D117" s="108" t="s">
        <v>714</v>
      </c>
      <c r="E117" s="109" t="s">
        <v>731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914</v>
      </c>
      <c r="B118" s="111" t="s">
        <v>26</v>
      </c>
      <c r="C118" s="111" t="s">
        <v>718</v>
      </c>
      <c r="D118" s="111" t="s">
        <v>714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718</v>
      </c>
      <c r="D119" s="114" t="s">
        <v>714</v>
      </c>
      <c r="E119" s="115" t="s">
        <v>758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718</v>
      </c>
      <c r="D120" s="117" t="s">
        <v>714</v>
      </c>
      <c r="E120" s="118" t="s">
        <v>759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718</v>
      </c>
      <c r="D121" s="119" t="s">
        <v>714</v>
      </c>
      <c r="E121" s="121" t="s">
        <v>760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845</v>
      </c>
      <c r="B122" s="75" t="s">
        <v>26</v>
      </c>
      <c r="C122" s="75" t="s">
        <v>718</v>
      </c>
      <c r="D122" s="75" t="s">
        <v>714</v>
      </c>
      <c r="E122" s="120" t="s">
        <v>760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447</v>
      </c>
      <c r="B123" s="119" t="s">
        <v>26</v>
      </c>
      <c r="C123" s="119" t="s">
        <v>718</v>
      </c>
      <c r="D123" s="119" t="s">
        <v>714</v>
      </c>
      <c r="E123" s="122" t="s">
        <v>761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844</v>
      </c>
      <c r="B124" s="75" t="s">
        <v>26</v>
      </c>
      <c r="C124" s="119" t="s">
        <v>718</v>
      </c>
      <c r="D124" s="119" t="s">
        <v>714</v>
      </c>
      <c r="E124" s="122" t="s">
        <v>761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718</v>
      </c>
      <c r="D125" s="108" t="s">
        <v>715</v>
      </c>
      <c r="E125" s="109" t="s">
        <v>731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9" t="s">
        <v>914</v>
      </c>
      <c r="B126" s="111" t="s">
        <v>26</v>
      </c>
      <c r="C126" s="111" t="s">
        <v>718</v>
      </c>
      <c r="D126" s="111" t="s">
        <v>715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20" t="s">
        <v>396</v>
      </c>
      <c r="B127" s="114" t="s">
        <v>26</v>
      </c>
      <c r="C127" s="114" t="s">
        <v>718</v>
      </c>
      <c r="D127" s="114" t="s">
        <v>715</v>
      </c>
      <c r="E127" s="115" t="s">
        <v>758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21" t="s">
        <v>397</v>
      </c>
      <c r="B128" s="117" t="s">
        <v>26</v>
      </c>
      <c r="C128" s="117" t="s">
        <v>718</v>
      </c>
      <c r="D128" s="117" t="s">
        <v>715</v>
      </c>
      <c r="E128" s="118" t="s">
        <v>759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22" t="s">
        <v>400</v>
      </c>
      <c r="B129" s="119" t="s">
        <v>26</v>
      </c>
      <c r="C129" s="119" t="s">
        <v>718</v>
      </c>
      <c r="D129" s="119" t="s">
        <v>715</v>
      </c>
      <c r="E129" s="121" t="s">
        <v>762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838</v>
      </c>
      <c r="B130" s="75" t="s">
        <v>26</v>
      </c>
      <c r="C130" s="75" t="s">
        <v>718</v>
      </c>
      <c r="D130" s="75" t="s">
        <v>715</v>
      </c>
      <c r="E130" s="120" t="s">
        <v>762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718</v>
      </c>
      <c r="D131" s="119" t="s">
        <v>715</v>
      </c>
      <c r="E131" s="121" t="s">
        <v>763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843</v>
      </c>
      <c r="B132" s="75" t="s">
        <v>26</v>
      </c>
      <c r="C132" s="75" t="s">
        <v>718</v>
      </c>
      <c r="D132" s="75" t="s">
        <v>715</v>
      </c>
      <c r="E132" s="120" t="s">
        <v>763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446</v>
      </c>
      <c r="B133" s="119" t="s">
        <v>26</v>
      </c>
      <c r="C133" s="119" t="s">
        <v>718</v>
      </c>
      <c r="D133" s="119" t="s">
        <v>715</v>
      </c>
      <c r="E133" s="121" t="s">
        <v>764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842</v>
      </c>
      <c r="B134" s="75" t="s">
        <v>26</v>
      </c>
      <c r="C134" s="75" t="s">
        <v>718</v>
      </c>
      <c r="D134" s="75" t="s">
        <v>715</v>
      </c>
      <c r="E134" s="120" t="s">
        <v>764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718</v>
      </c>
      <c r="D135" s="119" t="s">
        <v>715</v>
      </c>
      <c r="E135" s="121" t="s">
        <v>765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841</v>
      </c>
      <c r="B136" s="75" t="s">
        <v>26</v>
      </c>
      <c r="C136" s="75" t="s">
        <v>718</v>
      </c>
      <c r="D136" s="75" t="s">
        <v>715</v>
      </c>
      <c r="E136" s="120" t="s">
        <v>765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718</v>
      </c>
      <c r="D137" s="119" t="s">
        <v>715</v>
      </c>
      <c r="E137" s="121" t="s">
        <v>766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840</v>
      </c>
      <c r="B138" s="75" t="s">
        <v>26</v>
      </c>
      <c r="C138" s="75" t="s">
        <v>718</v>
      </c>
      <c r="D138" s="75" t="s">
        <v>715</v>
      </c>
      <c r="E138" s="120" t="s">
        <v>766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795</v>
      </c>
      <c r="B139" s="75" t="s">
        <v>26</v>
      </c>
      <c r="C139" s="75" t="s">
        <v>718</v>
      </c>
      <c r="D139" s="75" t="s">
        <v>715</v>
      </c>
      <c r="E139" s="120" t="s">
        <v>794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3" t="s">
        <v>839</v>
      </c>
      <c r="B140" s="75" t="s">
        <v>26</v>
      </c>
      <c r="C140" s="75" t="s">
        <v>718</v>
      </c>
      <c r="D140" s="75" t="s">
        <v>715</v>
      </c>
      <c r="E140" s="120" t="s">
        <v>794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8" t="s">
        <v>404</v>
      </c>
      <c r="B141" s="108" t="s">
        <v>26</v>
      </c>
      <c r="C141" s="108" t="s">
        <v>718</v>
      </c>
      <c r="D141" s="108" t="s">
        <v>716</v>
      </c>
      <c r="E141" s="109" t="s">
        <v>731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9" t="s">
        <v>914</v>
      </c>
      <c r="B142" s="111" t="s">
        <v>26</v>
      </c>
      <c r="C142" s="111" t="s">
        <v>718</v>
      </c>
      <c r="D142" s="111" t="s">
        <v>716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20" t="s">
        <v>396</v>
      </c>
      <c r="B143" s="114" t="s">
        <v>26</v>
      </c>
      <c r="C143" s="114" t="s">
        <v>718</v>
      </c>
      <c r="D143" s="114" t="s">
        <v>716</v>
      </c>
      <c r="E143" s="115" t="s">
        <v>758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21" t="s">
        <v>405</v>
      </c>
      <c r="B144" s="117" t="s">
        <v>26</v>
      </c>
      <c r="C144" s="117" t="s">
        <v>718</v>
      </c>
      <c r="D144" s="117" t="s">
        <v>716</v>
      </c>
      <c r="E144" s="118" t="s">
        <v>767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21" t="s">
        <v>890</v>
      </c>
      <c r="B145" s="117" t="s">
        <v>26</v>
      </c>
      <c r="C145" s="117" t="s">
        <v>718</v>
      </c>
      <c r="D145" s="117" t="s">
        <v>716</v>
      </c>
      <c r="E145" s="118" t="s">
        <v>889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21" t="s">
        <v>891</v>
      </c>
      <c r="B146" s="117" t="s">
        <v>26</v>
      </c>
      <c r="C146" s="117" t="s">
        <v>718</v>
      </c>
      <c r="D146" s="117" t="s">
        <v>716</v>
      </c>
      <c r="E146" s="118" t="s">
        <v>889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21" t="s">
        <v>893</v>
      </c>
      <c r="B147" s="117" t="s">
        <v>26</v>
      </c>
      <c r="C147" s="117" t="s">
        <v>718</v>
      </c>
      <c r="D147" s="117" t="s">
        <v>716</v>
      </c>
      <c r="E147" s="118" t="s">
        <v>892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894</v>
      </c>
      <c r="B148" s="117" t="s">
        <v>26</v>
      </c>
      <c r="C148" s="117" t="s">
        <v>718</v>
      </c>
      <c r="D148" s="117" t="s">
        <v>716</v>
      </c>
      <c r="E148" s="118" t="s">
        <v>892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718</v>
      </c>
      <c r="D149" s="119" t="s">
        <v>716</v>
      </c>
      <c r="E149" s="121" t="s">
        <v>768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838</v>
      </c>
      <c r="B150" s="75" t="s">
        <v>26</v>
      </c>
      <c r="C150" s="75" t="s">
        <v>718</v>
      </c>
      <c r="D150" s="75" t="s">
        <v>716</v>
      </c>
      <c r="E150" s="120" t="s">
        <v>768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445</v>
      </c>
      <c r="B151" s="119" t="s">
        <v>26</v>
      </c>
      <c r="C151" s="119" t="s">
        <v>718</v>
      </c>
      <c r="D151" s="119" t="s">
        <v>716</v>
      </c>
      <c r="E151" s="121" t="s">
        <v>769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837</v>
      </c>
      <c r="B152" s="75" t="s">
        <v>26</v>
      </c>
      <c r="C152" s="75" t="s">
        <v>718</v>
      </c>
      <c r="D152" s="75" t="s">
        <v>716</v>
      </c>
      <c r="E152" s="120" t="s">
        <v>769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904</v>
      </c>
      <c r="B153" s="119" t="s">
        <v>26</v>
      </c>
      <c r="C153" s="119" t="s">
        <v>718</v>
      </c>
      <c r="D153" s="119" t="s">
        <v>716</v>
      </c>
      <c r="E153" s="121" t="s">
        <v>903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905</v>
      </c>
      <c r="B154" s="75" t="s">
        <v>26</v>
      </c>
      <c r="C154" s="75" t="s">
        <v>718</v>
      </c>
      <c r="D154" s="75" t="s">
        <v>716</v>
      </c>
      <c r="E154" s="120" t="s">
        <v>903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718</v>
      </c>
      <c r="D155" s="119" t="s">
        <v>716</v>
      </c>
      <c r="E155" s="121" t="s">
        <v>770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824</v>
      </c>
      <c r="B156" s="75" t="s">
        <v>26</v>
      </c>
      <c r="C156" s="75" t="s">
        <v>718</v>
      </c>
      <c r="D156" s="75" t="s">
        <v>716</v>
      </c>
      <c r="E156" s="120" t="s">
        <v>770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836</v>
      </c>
      <c r="B157" s="75" t="s">
        <v>26</v>
      </c>
      <c r="C157" s="75" t="s">
        <v>718</v>
      </c>
      <c r="D157" s="75" t="s">
        <v>716</v>
      </c>
      <c r="E157" s="120" t="s">
        <v>770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718</v>
      </c>
      <c r="D158" s="119" t="s">
        <v>716</v>
      </c>
      <c r="E158" s="121" t="s">
        <v>771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835</v>
      </c>
      <c r="B159" s="75" t="s">
        <v>26</v>
      </c>
      <c r="C159" s="75" t="s">
        <v>718</v>
      </c>
      <c r="D159" s="75" t="s">
        <v>716</v>
      </c>
      <c r="E159" s="120" t="s">
        <v>771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952</v>
      </c>
      <c r="B160" s="261" t="s">
        <v>26</v>
      </c>
      <c r="C160" s="261" t="s">
        <v>718</v>
      </c>
      <c r="D160" s="261" t="s">
        <v>716</v>
      </c>
      <c r="E160" s="262" t="s">
        <v>771</v>
      </c>
      <c r="F160" s="261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833</v>
      </c>
      <c r="B161" s="119" t="s">
        <v>26</v>
      </c>
      <c r="C161" s="119" t="s">
        <v>718</v>
      </c>
      <c r="D161" s="119" t="s">
        <v>716</v>
      </c>
      <c r="E161" s="121" t="s">
        <v>772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834</v>
      </c>
      <c r="B162" s="75" t="s">
        <v>26</v>
      </c>
      <c r="C162" s="75" t="s">
        <v>718</v>
      </c>
      <c r="D162" s="75" t="s">
        <v>716</v>
      </c>
      <c r="E162" s="120" t="s">
        <v>772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718</v>
      </c>
      <c r="D163" s="119" t="s">
        <v>716</v>
      </c>
      <c r="E163" s="121" t="s">
        <v>773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3" t="s">
        <v>832</v>
      </c>
      <c r="B164" s="75" t="s">
        <v>26</v>
      </c>
      <c r="C164" s="75" t="s">
        <v>718</v>
      </c>
      <c r="D164" s="75" t="s">
        <v>716</v>
      </c>
      <c r="E164" s="120" t="s">
        <v>773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3" t="s">
        <v>953</v>
      </c>
      <c r="B165" s="261" t="s">
        <v>26</v>
      </c>
      <c r="C165" s="261" t="s">
        <v>718</v>
      </c>
      <c r="D165" s="261" t="s">
        <v>716</v>
      </c>
      <c r="E165" s="262" t="s">
        <v>773</v>
      </c>
      <c r="F165" s="261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718</v>
      </c>
      <c r="D166" s="119" t="s">
        <v>716</v>
      </c>
      <c r="E166" s="121" t="s">
        <v>774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3" t="s">
        <v>831</v>
      </c>
      <c r="B167" s="75" t="s">
        <v>26</v>
      </c>
      <c r="C167" s="75" t="s">
        <v>718</v>
      </c>
      <c r="D167" s="75" t="s">
        <v>716</v>
      </c>
      <c r="E167" s="120" t="s">
        <v>774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22" t="s">
        <v>410</v>
      </c>
      <c r="B168" s="119" t="s">
        <v>26</v>
      </c>
      <c r="C168" s="119" t="s">
        <v>718</v>
      </c>
      <c r="D168" s="119" t="s">
        <v>716</v>
      </c>
      <c r="E168" s="121" t="s">
        <v>775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830</v>
      </c>
      <c r="B169" s="75" t="s">
        <v>26</v>
      </c>
      <c r="C169" s="75" t="s">
        <v>718</v>
      </c>
      <c r="D169" s="75" t="s">
        <v>716</v>
      </c>
      <c r="E169" s="120" t="s">
        <v>775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718</v>
      </c>
      <c r="D170" s="119" t="s">
        <v>716</v>
      </c>
      <c r="E170" s="121" t="s">
        <v>776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3" t="s">
        <v>828</v>
      </c>
      <c r="B171" s="75" t="s">
        <v>26</v>
      </c>
      <c r="C171" s="75" t="s">
        <v>718</v>
      </c>
      <c r="D171" s="75" t="s">
        <v>716</v>
      </c>
      <c r="E171" s="120" t="s">
        <v>776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3" t="s">
        <v>829</v>
      </c>
      <c r="B172" s="75" t="s">
        <v>26</v>
      </c>
      <c r="C172" s="75" t="s">
        <v>718</v>
      </c>
      <c r="D172" s="75" t="s">
        <v>716</v>
      </c>
      <c r="E172" s="120" t="s">
        <v>776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718</v>
      </c>
      <c r="D173" s="119" t="s">
        <v>716</v>
      </c>
      <c r="E173" s="121" t="s">
        <v>777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826</v>
      </c>
      <c r="B174" s="75" t="s">
        <v>26</v>
      </c>
      <c r="C174" s="75" t="s">
        <v>718</v>
      </c>
      <c r="D174" s="75" t="s">
        <v>716</v>
      </c>
      <c r="E174" s="120" t="s">
        <v>777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827</v>
      </c>
      <c r="B175" s="75" t="s">
        <v>26</v>
      </c>
      <c r="C175" s="75" t="s">
        <v>718</v>
      </c>
      <c r="D175" s="75" t="s">
        <v>716</v>
      </c>
      <c r="E175" s="120" t="s">
        <v>777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718</v>
      </c>
      <c r="D176" s="119" t="s">
        <v>716</v>
      </c>
      <c r="E176" s="121" t="s">
        <v>778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825</v>
      </c>
      <c r="B177" s="75" t="s">
        <v>26</v>
      </c>
      <c r="C177" s="75" t="s">
        <v>718</v>
      </c>
      <c r="D177" s="75" t="s">
        <v>716</v>
      </c>
      <c r="E177" s="120" t="s">
        <v>778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718</v>
      </c>
      <c r="D178" s="119" t="s">
        <v>716</v>
      </c>
      <c r="E178" s="121" t="s">
        <v>779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3" t="s">
        <v>824</v>
      </c>
      <c r="B179" s="75" t="s">
        <v>26</v>
      </c>
      <c r="C179" s="75" t="s">
        <v>718</v>
      </c>
      <c r="D179" s="75" t="s">
        <v>716</v>
      </c>
      <c r="E179" s="120" t="s">
        <v>779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21" t="s">
        <v>444</v>
      </c>
      <c r="B180" s="117" t="s">
        <v>26</v>
      </c>
      <c r="C180" s="117" t="s">
        <v>718</v>
      </c>
      <c r="D180" s="117" t="s">
        <v>716</v>
      </c>
      <c r="E180" s="121" t="s">
        <v>900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718</v>
      </c>
      <c r="D181" s="119" t="s">
        <v>716</v>
      </c>
      <c r="E181" s="121" t="s">
        <v>900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901</v>
      </c>
      <c r="B182" s="75" t="s">
        <v>26</v>
      </c>
      <c r="C182" s="75" t="s">
        <v>718</v>
      </c>
      <c r="D182" s="75" t="s">
        <v>716</v>
      </c>
      <c r="E182" s="121" t="s">
        <v>900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718</v>
      </c>
      <c r="D183" s="108" t="s">
        <v>718</v>
      </c>
      <c r="E183" s="109" t="s">
        <v>731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914</v>
      </c>
      <c r="B184" s="111" t="s">
        <v>26</v>
      </c>
      <c r="C184" s="111" t="s">
        <v>718</v>
      </c>
      <c r="D184" s="111" t="s">
        <v>718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718</v>
      </c>
      <c r="D185" s="114" t="s">
        <v>718</v>
      </c>
      <c r="E185" s="115" t="s">
        <v>758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718</v>
      </c>
      <c r="D186" s="117" t="s">
        <v>718</v>
      </c>
      <c r="E186" s="118" t="s">
        <v>759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718</v>
      </c>
      <c r="D187" s="119" t="s">
        <v>718</v>
      </c>
      <c r="E187" s="121" t="s">
        <v>780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823</v>
      </c>
      <c r="B188" s="75" t="s">
        <v>26</v>
      </c>
      <c r="C188" s="75" t="s">
        <v>718</v>
      </c>
      <c r="D188" s="75" t="s">
        <v>718</v>
      </c>
      <c r="E188" s="120" t="s">
        <v>780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895</v>
      </c>
      <c r="B189" s="75" t="s">
        <v>26</v>
      </c>
      <c r="C189" s="75" t="s">
        <v>718</v>
      </c>
      <c r="D189" s="75" t="s">
        <v>718</v>
      </c>
      <c r="E189" s="120" t="s">
        <v>897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896</v>
      </c>
      <c r="B190" s="75" t="s">
        <v>26</v>
      </c>
      <c r="C190" s="75" t="s">
        <v>718</v>
      </c>
      <c r="D190" s="75" t="s">
        <v>718</v>
      </c>
      <c r="E190" s="120" t="s">
        <v>897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443</v>
      </c>
      <c r="B191" s="117" t="s">
        <v>26</v>
      </c>
      <c r="C191" s="117" t="s">
        <v>718</v>
      </c>
      <c r="D191" s="117" t="s">
        <v>718</v>
      </c>
      <c r="E191" s="118" t="s">
        <v>767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718</v>
      </c>
      <c r="D192" s="119" t="s">
        <v>718</v>
      </c>
      <c r="E192" s="121" t="s">
        <v>781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823</v>
      </c>
      <c r="B193" s="75" t="s">
        <v>26</v>
      </c>
      <c r="C193" s="75" t="s">
        <v>718</v>
      </c>
      <c r="D193" s="75" t="s">
        <v>718</v>
      </c>
      <c r="E193" s="120" t="s">
        <v>781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719</v>
      </c>
      <c r="D194" s="72" t="s">
        <v>721</v>
      </c>
      <c r="E194" s="106" t="s">
        <v>731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8" t="s">
        <v>418</v>
      </c>
      <c r="B195" s="108" t="s">
        <v>26</v>
      </c>
      <c r="C195" s="108" t="s">
        <v>719</v>
      </c>
      <c r="D195" s="108" t="s">
        <v>714</v>
      </c>
      <c r="E195" s="109" t="s">
        <v>731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9" t="s">
        <v>914</v>
      </c>
      <c r="B196" s="111" t="s">
        <v>26</v>
      </c>
      <c r="C196" s="111" t="s">
        <v>719</v>
      </c>
      <c r="D196" s="111" t="s">
        <v>714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20" t="s">
        <v>419</v>
      </c>
      <c r="B197" s="114" t="s">
        <v>26</v>
      </c>
      <c r="C197" s="114" t="s">
        <v>719</v>
      </c>
      <c r="D197" s="114" t="s">
        <v>714</v>
      </c>
      <c r="E197" s="115" t="s">
        <v>782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21" t="s">
        <v>420</v>
      </c>
      <c r="B198" s="117" t="s">
        <v>26</v>
      </c>
      <c r="C198" s="117" t="s">
        <v>719</v>
      </c>
      <c r="D198" s="117" t="s">
        <v>714</v>
      </c>
      <c r="E198" s="118" t="s">
        <v>783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22" t="s">
        <v>422</v>
      </c>
      <c r="B199" s="119" t="s">
        <v>26</v>
      </c>
      <c r="C199" s="119" t="s">
        <v>719</v>
      </c>
      <c r="D199" s="119" t="s">
        <v>714</v>
      </c>
      <c r="E199" s="121" t="s">
        <v>784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3" t="s">
        <v>821</v>
      </c>
      <c r="B200" s="75" t="s">
        <v>26</v>
      </c>
      <c r="C200" s="75" t="s">
        <v>719</v>
      </c>
      <c r="D200" s="75" t="s">
        <v>714</v>
      </c>
      <c r="E200" s="120" t="s">
        <v>784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3" t="s">
        <v>818</v>
      </c>
      <c r="B201" s="75" t="s">
        <v>26</v>
      </c>
      <c r="C201" s="75" t="s">
        <v>719</v>
      </c>
      <c r="D201" s="75" t="s">
        <v>714</v>
      </c>
      <c r="E201" s="120" t="s">
        <v>784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3" t="s">
        <v>822</v>
      </c>
      <c r="B202" s="75" t="s">
        <v>26</v>
      </c>
      <c r="C202" s="75" t="s">
        <v>719</v>
      </c>
      <c r="D202" s="75" t="s">
        <v>714</v>
      </c>
      <c r="E202" s="120" t="s">
        <v>784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440</v>
      </c>
      <c r="B203" s="75" t="s">
        <v>26</v>
      </c>
      <c r="C203" s="75" t="s">
        <v>719</v>
      </c>
      <c r="D203" s="75" t="s">
        <v>714</v>
      </c>
      <c r="E203" s="122" t="s">
        <v>785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819</v>
      </c>
      <c r="B204" s="75" t="s">
        <v>26</v>
      </c>
      <c r="C204" s="75" t="s">
        <v>719</v>
      </c>
      <c r="D204" s="75" t="s">
        <v>714</v>
      </c>
      <c r="E204" s="122" t="s">
        <v>785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820</v>
      </c>
      <c r="B205" s="75" t="s">
        <v>26</v>
      </c>
      <c r="C205" s="75" t="s">
        <v>719</v>
      </c>
      <c r="D205" s="75" t="s">
        <v>714</v>
      </c>
      <c r="E205" s="122" t="s">
        <v>785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441</v>
      </c>
      <c r="B206" s="75" t="s">
        <v>26</v>
      </c>
      <c r="C206" s="123" t="s">
        <v>719</v>
      </c>
      <c r="D206" s="123" t="s">
        <v>714</v>
      </c>
      <c r="E206" s="122" t="s">
        <v>786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817</v>
      </c>
      <c r="B207" s="75" t="s">
        <v>26</v>
      </c>
      <c r="C207" s="123" t="s">
        <v>719</v>
      </c>
      <c r="D207" s="123" t="s">
        <v>714</v>
      </c>
      <c r="E207" s="122" t="s">
        <v>786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719</v>
      </c>
      <c r="D208" s="117" t="s">
        <v>714</v>
      </c>
      <c r="E208" s="118" t="s">
        <v>787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22" t="s">
        <v>421</v>
      </c>
      <c r="B209" s="119" t="s">
        <v>26</v>
      </c>
      <c r="C209" s="124" t="s">
        <v>719</v>
      </c>
      <c r="D209" s="124" t="s">
        <v>714</v>
      </c>
      <c r="E209" s="125" t="s">
        <v>788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3" t="s">
        <v>816</v>
      </c>
      <c r="B210" s="75" t="s">
        <v>26</v>
      </c>
      <c r="C210" s="123" t="s">
        <v>719</v>
      </c>
      <c r="D210" s="123" t="s">
        <v>714</v>
      </c>
      <c r="E210" s="122" t="s">
        <v>788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721</v>
      </c>
      <c r="E211" s="106" t="s">
        <v>731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714</v>
      </c>
      <c r="E212" s="109" t="s">
        <v>731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9" t="s">
        <v>914</v>
      </c>
      <c r="B213" s="111" t="s">
        <v>26</v>
      </c>
      <c r="C213" s="111" t="s">
        <v>21</v>
      </c>
      <c r="D213" s="111" t="s">
        <v>714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714</v>
      </c>
      <c r="E214" s="115" t="s">
        <v>728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714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22" t="s">
        <v>917</v>
      </c>
      <c r="B216" s="119" t="s">
        <v>26</v>
      </c>
      <c r="C216" s="119" t="s">
        <v>21</v>
      </c>
      <c r="D216" s="119" t="s">
        <v>714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3" t="s">
        <v>918</v>
      </c>
      <c r="B217" s="75" t="s">
        <v>26</v>
      </c>
      <c r="C217" s="75" t="s">
        <v>21</v>
      </c>
      <c r="D217" s="75" t="s">
        <v>714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716</v>
      </c>
      <c r="E218" s="109" t="s">
        <v>731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914</v>
      </c>
      <c r="B219" s="111" t="s">
        <v>26</v>
      </c>
      <c r="C219" s="111" t="s">
        <v>21</v>
      </c>
      <c r="D219" s="111" t="s">
        <v>716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716</v>
      </c>
      <c r="E220" s="115" t="s">
        <v>728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716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716</v>
      </c>
      <c r="E222" s="121" t="s">
        <v>789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815</v>
      </c>
      <c r="B223" s="75" t="s">
        <v>26</v>
      </c>
      <c r="C223" s="75" t="s">
        <v>21</v>
      </c>
      <c r="D223" s="75" t="s">
        <v>716</v>
      </c>
      <c r="E223" s="120" t="s">
        <v>789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721</v>
      </c>
      <c r="E224" s="106" t="s">
        <v>731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714</v>
      </c>
      <c r="E225" s="109" t="s">
        <v>731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914</v>
      </c>
      <c r="B226" s="111" t="s">
        <v>26</v>
      </c>
      <c r="C226" s="111" t="s">
        <v>22</v>
      </c>
      <c r="D226" s="111" t="s">
        <v>714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714</v>
      </c>
      <c r="E227" s="115" t="s">
        <v>782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714</v>
      </c>
      <c r="E228" s="118" t="s">
        <v>787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714</v>
      </c>
      <c r="E229" s="121" t="s">
        <v>790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814</v>
      </c>
      <c r="B230" s="75" t="s">
        <v>26</v>
      </c>
      <c r="C230" s="75" t="s">
        <v>22</v>
      </c>
      <c r="D230" s="75" t="s">
        <v>714</v>
      </c>
      <c r="E230" s="120" t="s">
        <v>790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438</v>
      </c>
      <c r="B231" s="108" t="s">
        <v>26</v>
      </c>
      <c r="C231" s="108" t="s">
        <v>22</v>
      </c>
      <c r="D231" s="108" t="s">
        <v>715</v>
      </c>
      <c r="E231" s="109" t="s">
        <v>731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914</v>
      </c>
      <c r="B232" s="111" t="s">
        <v>26</v>
      </c>
      <c r="C232" s="111" t="s">
        <v>22</v>
      </c>
      <c r="D232" s="111" t="s">
        <v>715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715</v>
      </c>
      <c r="E233" s="115" t="s">
        <v>782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715</v>
      </c>
      <c r="E234" s="118" t="s">
        <v>787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439</v>
      </c>
      <c r="B235" s="119" t="s">
        <v>26</v>
      </c>
      <c r="C235" s="119" t="s">
        <v>22</v>
      </c>
      <c r="D235" s="119" t="s">
        <v>715</v>
      </c>
      <c r="E235" s="122" t="s">
        <v>791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813</v>
      </c>
      <c r="B236" s="75" t="s">
        <v>26</v>
      </c>
      <c r="C236" s="75" t="s">
        <v>22</v>
      </c>
      <c r="D236" s="75" t="s">
        <v>715</v>
      </c>
      <c r="E236" s="122" t="s">
        <v>791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721</v>
      </c>
      <c r="E237" s="106" t="s">
        <v>731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714</v>
      </c>
      <c r="E238" s="109" t="s">
        <v>731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919</v>
      </c>
      <c r="B239" s="111" t="s">
        <v>26</v>
      </c>
      <c r="C239" s="111" t="s">
        <v>24</v>
      </c>
      <c r="D239" s="111" t="s">
        <v>714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714</v>
      </c>
      <c r="E240" s="115" t="s">
        <v>728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714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920</v>
      </c>
      <c r="B242" s="119" t="s">
        <v>26</v>
      </c>
      <c r="C242" s="119" t="s">
        <v>24</v>
      </c>
      <c r="D242" s="119" t="s">
        <v>714</v>
      </c>
      <c r="E242" s="121" t="s">
        <v>792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921</v>
      </c>
      <c r="B243" s="75" t="s">
        <v>26</v>
      </c>
      <c r="C243" s="75" t="s">
        <v>24</v>
      </c>
      <c r="D243" s="75" t="s">
        <v>714</v>
      </c>
      <c r="E243" s="120" t="s">
        <v>792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720</v>
      </c>
      <c r="D244" s="72" t="s">
        <v>721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720</v>
      </c>
      <c r="D245" s="108" t="s">
        <v>720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720</v>
      </c>
      <c r="D246" s="111" t="s">
        <v>720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720</v>
      </c>
      <c r="D247" s="75" t="s">
        <v>720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13188.22776</v>
      </c>
      <c r="H249" s="137">
        <f t="shared" ref="H249:I249" si="97">H10</f>
        <v>2988.6277600000003</v>
      </c>
      <c r="I249" s="137">
        <f t="shared" si="97"/>
        <v>12790.587759999999</v>
      </c>
      <c r="J249" s="105">
        <f t="shared" si="87"/>
        <v>28967.44328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7" t="s">
        <v>709</v>
      </c>
      <c r="H1" s="267"/>
    </row>
    <row r="2" spans="1:9" ht="106.9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>
      <c r="G3" s="267" t="str">
        <f>Ведомственная!H3</f>
        <v>от "___" декабря 2024 года № _____</v>
      </c>
      <c r="H3" s="267"/>
    </row>
    <row r="4" spans="1:9" ht="88.5" customHeight="1">
      <c r="A4" s="266" t="s">
        <v>922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15.2" customHeight="1">
      <c r="A7" s="291" t="s">
        <v>360</v>
      </c>
      <c r="B7" s="293" t="s">
        <v>724</v>
      </c>
      <c r="C7" s="293" t="s">
        <v>727</v>
      </c>
      <c r="D7" s="293" t="s">
        <v>725</v>
      </c>
      <c r="E7" s="293" t="s">
        <v>726</v>
      </c>
      <c r="F7" s="287" t="s">
        <v>361</v>
      </c>
      <c r="G7" s="287" t="s">
        <v>463</v>
      </c>
      <c r="H7" s="289" t="s">
        <v>804</v>
      </c>
    </row>
    <row r="8" spans="1:9">
      <c r="A8" s="292"/>
      <c r="B8" s="294"/>
      <c r="C8" s="294"/>
      <c r="D8" s="294"/>
      <c r="E8" s="294"/>
      <c r="F8" s="288"/>
      <c r="G8" s="288"/>
      <c r="H8" s="290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731</v>
      </c>
      <c r="E10" s="68"/>
      <c r="F10" s="104">
        <f>Ведомственная!G10</f>
        <v>13188.22776</v>
      </c>
      <c r="G10" s="104">
        <f>Ведомственная!H10</f>
        <v>2988.6277600000003</v>
      </c>
      <c r="H10" s="104">
        <f>Ведомственная!I10</f>
        <v>12790.587759999999</v>
      </c>
      <c r="I10" s="145">
        <f>F10+G10+H10</f>
        <v>28967.44328</v>
      </c>
    </row>
    <row r="11" spans="1:9">
      <c r="A11" s="214" t="s">
        <v>362</v>
      </c>
      <c r="B11" s="72" t="s">
        <v>714</v>
      </c>
      <c r="C11" s="72" t="s">
        <v>721</v>
      </c>
      <c r="D11" s="106" t="s">
        <v>731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8" t="s">
        <v>363</v>
      </c>
      <c r="B12" s="108" t="s">
        <v>714</v>
      </c>
      <c r="C12" s="108" t="s">
        <v>715</v>
      </c>
      <c r="D12" s="109" t="s">
        <v>731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9" t="s">
        <v>914</v>
      </c>
      <c r="B13" s="111" t="s">
        <v>714</v>
      </c>
      <c r="C13" s="111" t="s">
        <v>715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20" t="s">
        <v>364</v>
      </c>
      <c r="B14" s="114" t="s">
        <v>714</v>
      </c>
      <c r="C14" s="114" t="s">
        <v>715</v>
      </c>
      <c r="D14" s="115" t="s">
        <v>728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21" t="s">
        <v>365</v>
      </c>
      <c r="B15" s="117" t="s">
        <v>714</v>
      </c>
      <c r="C15" s="117" t="s">
        <v>715</v>
      </c>
      <c r="D15" s="118" t="s">
        <v>729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22" t="s">
        <v>367</v>
      </c>
      <c r="B16" s="119" t="s">
        <v>714</v>
      </c>
      <c r="C16" s="119" t="s">
        <v>715</v>
      </c>
      <c r="D16" s="120" t="s">
        <v>730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3" t="s">
        <v>809</v>
      </c>
      <c r="B17" s="75" t="s">
        <v>714</v>
      </c>
      <c r="C17" s="75" t="s">
        <v>715</v>
      </c>
      <c r="D17" s="120" t="s">
        <v>730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8" t="s">
        <v>363</v>
      </c>
      <c r="B18" s="108" t="s">
        <v>714</v>
      </c>
      <c r="C18" s="108" t="s">
        <v>717</v>
      </c>
      <c r="D18" s="109" t="s">
        <v>731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9" t="s">
        <v>914</v>
      </c>
      <c r="B19" s="111" t="s">
        <v>714</v>
      </c>
      <c r="C19" s="111" t="s">
        <v>717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20" t="s">
        <v>364</v>
      </c>
      <c r="B20" s="114" t="s">
        <v>714</v>
      </c>
      <c r="C20" s="114" t="s">
        <v>717</v>
      </c>
      <c r="D20" s="115" t="s">
        <v>728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21" t="s">
        <v>365</v>
      </c>
      <c r="B21" s="117" t="s">
        <v>714</v>
      </c>
      <c r="C21" s="117" t="s">
        <v>717</v>
      </c>
      <c r="D21" s="118" t="s">
        <v>729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22" t="s">
        <v>366</v>
      </c>
      <c r="B22" s="119" t="s">
        <v>714</v>
      </c>
      <c r="C22" s="119" t="s">
        <v>717</v>
      </c>
      <c r="D22" s="121" t="s">
        <v>732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3" t="s">
        <v>810</v>
      </c>
      <c r="B23" s="75" t="s">
        <v>714</v>
      </c>
      <c r="C23" s="75" t="s">
        <v>717</v>
      </c>
      <c r="D23" s="120" t="s">
        <v>732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3" t="s">
        <v>811</v>
      </c>
      <c r="B24" s="75" t="s">
        <v>714</v>
      </c>
      <c r="C24" s="75" t="s">
        <v>717</v>
      </c>
      <c r="D24" s="120" t="s">
        <v>732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3" t="s">
        <v>812</v>
      </c>
      <c r="B25" s="75" t="s">
        <v>714</v>
      </c>
      <c r="C25" s="75" t="s">
        <v>717</v>
      </c>
      <c r="D25" s="120" t="s">
        <v>732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22" t="s">
        <v>367</v>
      </c>
      <c r="B26" s="119" t="s">
        <v>714</v>
      </c>
      <c r="C26" s="119" t="s">
        <v>717</v>
      </c>
      <c r="D26" s="121" t="s">
        <v>730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809</v>
      </c>
      <c r="B27" s="75" t="s">
        <v>714</v>
      </c>
      <c r="C27" s="75" t="s">
        <v>717</v>
      </c>
      <c r="D27" s="120" t="s">
        <v>730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462</v>
      </c>
      <c r="B28" s="119" t="s">
        <v>714</v>
      </c>
      <c r="C28" s="119" t="s">
        <v>717</v>
      </c>
      <c r="D28" s="120" t="s">
        <v>733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3" t="s">
        <v>863</v>
      </c>
      <c r="B29" s="75" t="s">
        <v>714</v>
      </c>
      <c r="C29" s="75" t="s">
        <v>717</v>
      </c>
      <c r="D29" s="120" t="s">
        <v>733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21" t="s">
        <v>371</v>
      </c>
      <c r="B30" s="117" t="s">
        <v>714</v>
      </c>
      <c r="C30" s="117" t="s">
        <v>717</v>
      </c>
      <c r="D30" s="118" t="s">
        <v>734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714</v>
      </c>
      <c r="C31" s="119" t="s">
        <v>717</v>
      </c>
      <c r="D31" s="122" t="s">
        <v>735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812</v>
      </c>
      <c r="B32" s="75" t="s">
        <v>714</v>
      </c>
      <c r="C32" s="75" t="s">
        <v>717</v>
      </c>
      <c r="D32" s="122" t="s">
        <v>735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714</v>
      </c>
      <c r="C33" s="108" t="s">
        <v>22</v>
      </c>
      <c r="D33" s="109" t="s">
        <v>731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9" t="s">
        <v>914</v>
      </c>
      <c r="B34" s="111" t="s">
        <v>714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20" t="s">
        <v>364</v>
      </c>
      <c r="B35" s="114" t="s">
        <v>714</v>
      </c>
      <c r="C35" s="114" t="s">
        <v>22</v>
      </c>
      <c r="D35" s="115" t="s">
        <v>728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21" t="s">
        <v>369</v>
      </c>
      <c r="B36" s="117" t="s">
        <v>714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22" t="s">
        <v>915</v>
      </c>
      <c r="B37" s="119" t="s">
        <v>714</v>
      </c>
      <c r="C37" s="119" t="s">
        <v>22</v>
      </c>
      <c r="D37" s="121" t="s">
        <v>736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3" t="s">
        <v>923</v>
      </c>
      <c r="B38" s="75" t="s">
        <v>714</v>
      </c>
      <c r="C38" s="75" t="s">
        <v>22</v>
      </c>
      <c r="D38" s="120" t="s">
        <v>736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8" t="s">
        <v>370</v>
      </c>
      <c r="B39" s="108" t="s">
        <v>714</v>
      </c>
      <c r="C39" s="108" t="s">
        <v>24</v>
      </c>
      <c r="D39" s="109" t="s">
        <v>731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9" t="s">
        <v>924</v>
      </c>
      <c r="B40" s="111" t="s">
        <v>714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20" t="s">
        <v>364</v>
      </c>
      <c r="B41" s="114" t="s">
        <v>714</v>
      </c>
      <c r="C41" s="114" t="s">
        <v>24</v>
      </c>
      <c r="D41" s="115" t="s">
        <v>728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21" t="s">
        <v>371</v>
      </c>
      <c r="B42" s="117" t="s">
        <v>714</v>
      </c>
      <c r="C42" s="117" t="s">
        <v>24</v>
      </c>
      <c r="D42" s="118" t="s">
        <v>734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22" t="s">
        <v>372</v>
      </c>
      <c r="B43" s="119" t="s">
        <v>714</v>
      </c>
      <c r="C43" s="119" t="s">
        <v>24</v>
      </c>
      <c r="D43" s="121" t="s">
        <v>737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3" t="s">
        <v>862</v>
      </c>
      <c r="B44" s="75" t="s">
        <v>714</v>
      </c>
      <c r="C44" s="75" t="s">
        <v>24</v>
      </c>
      <c r="D44" s="120" t="s">
        <v>737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22" t="s">
        <v>373</v>
      </c>
      <c r="B45" s="119" t="s">
        <v>714</v>
      </c>
      <c r="C45" s="119" t="s">
        <v>24</v>
      </c>
      <c r="D45" s="121" t="s">
        <v>738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3" t="s">
        <v>861</v>
      </c>
      <c r="B46" s="75" t="s">
        <v>714</v>
      </c>
      <c r="C46" s="75" t="s">
        <v>24</v>
      </c>
      <c r="D46" s="120" t="s">
        <v>738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22" t="s">
        <v>374</v>
      </c>
      <c r="B47" s="119" t="s">
        <v>714</v>
      </c>
      <c r="C47" s="119" t="s">
        <v>24</v>
      </c>
      <c r="D47" s="121" t="s">
        <v>739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3" t="s">
        <v>860</v>
      </c>
      <c r="B48" s="75" t="s">
        <v>714</v>
      </c>
      <c r="C48" s="75" t="s">
        <v>24</v>
      </c>
      <c r="D48" s="120" t="s">
        <v>739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22" t="s">
        <v>375</v>
      </c>
      <c r="B49" s="119" t="s">
        <v>714</v>
      </c>
      <c r="C49" s="119" t="s">
        <v>24</v>
      </c>
      <c r="D49" s="121" t="s">
        <v>740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3" t="s">
        <v>859</v>
      </c>
      <c r="B50" s="75" t="s">
        <v>714</v>
      </c>
      <c r="C50" s="75" t="s">
        <v>24</v>
      </c>
      <c r="D50" s="120" t="s">
        <v>740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22" t="s">
        <v>376</v>
      </c>
      <c r="B51" s="119" t="s">
        <v>714</v>
      </c>
      <c r="C51" s="119" t="s">
        <v>24</v>
      </c>
      <c r="D51" s="121" t="s">
        <v>741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3" t="s">
        <v>858</v>
      </c>
      <c r="B52" s="75" t="s">
        <v>714</v>
      </c>
      <c r="C52" s="75" t="s">
        <v>24</v>
      </c>
      <c r="D52" s="120" t="s">
        <v>741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4" t="s">
        <v>461</v>
      </c>
      <c r="B53" s="72" t="s">
        <v>715</v>
      </c>
      <c r="C53" s="72" t="s">
        <v>721</v>
      </c>
      <c r="D53" s="106" t="s">
        <v>731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460</v>
      </c>
      <c r="B54" s="108" t="s">
        <v>715</v>
      </c>
      <c r="C54" s="108" t="s">
        <v>716</v>
      </c>
      <c r="D54" s="109" t="s">
        <v>731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914</v>
      </c>
      <c r="B55" s="111" t="s">
        <v>715</v>
      </c>
      <c r="C55" s="111" t="s">
        <v>716</v>
      </c>
      <c r="D55" s="112" t="s">
        <v>577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715</v>
      </c>
      <c r="C56" s="114" t="s">
        <v>716</v>
      </c>
      <c r="D56" s="115" t="s">
        <v>728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715</v>
      </c>
      <c r="C57" s="117" t="s">
        <v>716</v>
      </c>
      <c r="D57" s="118" t="s">
        <v>734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869</v>
      </c>
      <c r="B58" s="119" t="s">
        <v>715</v>
      </c>
      <c r="C58" s="119" t="s">
        <v>716</v>
      </c>
      <c r="D58" s="121" t="s">
        <v>742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867</v>
      </c>
      <c r="B59" s="75" t="s">
        <v>715</v>
      </c>
      <c r="C59" s="75" t="s">
        <v>716</v>
      </c>
      <c r="D59" s="120" t="s">
        <v>742</v>
      </c>
      <c r="E59" s="75" t="s">
        <v>30</v>
      </c>
      <c r="F59" s="113">
        <f>Ведомственная!G59</f>
        <v>144</v>
      </c>
      <c r="G59" s="113">
        <f>Ведомственная!H59</f>
        <v>157.9</v>
      </c>
      <c r="H59" s="113">
        <f>Ведомственная!I59</f>
        <v>162.1</v>
      </c>
      <c r="I59" s="145">
        <f t="shared" si="0"/>
        <v>464</v>
      </c>
    </row>
    <row r="60" spans="1:9" ht="63.75" outlineLevel="1">
      <c r="A60" s="223" t="s">
        <v>870</v>
      </c>
      <c r="B60" s="75" t="s">
        <v>715</v>
      </c>
      <c r="C60" s="75" t="s">
        <v>716</v>
      </c>
      <c r="D60" s="120" t="s">
        <v>742</v>
      </c>
      <c r="E60" s="75" t="s">
        <v>55</v>
      </c>
      <c r="F60" s="113">
        <f>Ведомственная!G60</f>
        <v>19</v>
      </c>
      <c r="G60" s="113">
        <f>Ведомственная!H60</f>
        <v>20</v>
      </c>
      <c r="H60" s="113">
        <f>Ведомственная!I60</f>
        <v>22</v>
      </c>
      <c r="I60" s="145">
        <f t="shared" si="0"/>
        <v>61</v>
      </c>
    </row>
    <row r="61" spans="1:9" ht="25.5">
      <c r="A61" s="214" t="s">
        <v>377</v>
      </c>
      <c r="B61" s="72" t="s">
        <v>716</v>
      </c>
      <c r="C61" s="72" t="s">
        <v>721</v>
      </c>
      <c r="D61" s="106" t="s">
        <v>731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8" t="s">
        <v>380</v>
      </c>
      <c r="B62" s="108" t="s">
        <v>716</v>
      </c>
      <c r="C62" s="108" t="s">
        <v>21</v>
      </c>
      <c r="D62" s="109" t="s">
        <v>731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9" t="s">
        <v>914</v>
      </c>
      <c r="B63" s="111" t="s">
        <v>716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20" t="s">
        <v>364</v>
      </c>
      <c r="B64" s="114" t="s">
        <v>716</v>
      </c>
      <c r="C64" s="114" t="s">
        <v>21</v>
      </c>
      <c r="D64" s="115" t="s">
        <v>728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21" t="s">
        <v>378</v>
      </c>
      <c r="B65" s="117" t="s">
        <v>716</v>
      </c>
      <c r="C65" s="117" t="s">
        <v>21</v>
      </c>
      <c r="D65" s="118" t="s">
        <v>743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21" t="s">
        <v>458</v>
      </c>
      <c r="B66" s="119" t="s">
        <v>716</v>
      </c>
      <c r="C66" s="119" t="s">
        <v>21</v>
      </c>
      <c r="D66" s="121" t="s">
        <v>744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3" t="s">
        <v>855</v>
      </c>
      <c r="B67" s="75" t="s">
        <v>716</v>
      </c>
      <c r="C67" s="75" t="s">
        <v>21</v>
      </c>
      <c r="D67" s="120" t="s">
        <v>744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21" t="s">
        <v>856</v>
      </c>
      <c r="B68" s="75" t="s">
        <v>716</v>
      </c>
      <c r="C68" s="75" t="s">
        <v>21</v>
      </c>
      <c r="D68" s="120" t="s">
        <v>744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716</v>
      </c>
      <c r="C69" s="119" t="s">
        <v>21</v>
      </c>
      <c r="D69" s="121" t="s">
        <v>745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854</v>
      </c>
      <c r="B70" s="75" t="s">
        <v>716</v>
      </c>
      <c r="C70" s="75" t="s">
        <v>21</v>
      </c>
      <c r="D70" s="120" t="s">
        <v>745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716</v>
      </c>
      <c r="C71" s="108" t="s">
        <v>25</v>
      </c>
      <c r="D71" s="109" t="s">
        <v>731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924</v>
      </c>
      <c r="B72" s="111" t="s">
        <v>716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716</v>
      </c>
      <c r="C73" s="114" t="s">
        <v>25</v>
      </c>
      <c r="D73" s="115" t="s">
        <v>728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716</v>
      </c>
      <c r="C74" s="117" t="s">
        <v>25</v>
      </c>
      <c r="D74" s="118" t="s">
        <v>743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457</v>
      </c>
      <c r="B75" s="119" t="s">
        <v>716</v>
      </c>
      <c r="C75" s="119" t="s">
        <v>25</v>
      </c>
      <c r="D75" s="122" t="s">
        <v>746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853</v>
      </c>
      <c r="B76" s="75" t="s">
        <v>716</v>
      </c>
      <c r="C76" s="75" t="s">
        <v>25</v>
      </c>
      <c r="D76" s="122" t="s">
        <v>746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716</v>
      </c>
      <c r="C77" s="119" t="s">
        <v>25</v>
      </c>
      <c r="D77" s="121" t="s">
        <v>747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852</v>
      </c>
      <c r="B78" s="75" t="s">
        <v>716</v>
      </c>
      <c r="C78" s="75" t="s">
        <v>25</v>
      </c>
      <c r="D78" s="120" t="s">
        <v>747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717</v>
      </c>
      <c r="C79" s="72" t="s">
        <v>721</v>
      </c>
      <c r="D79" s="106" t="s">
        <v>731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8" t="s">
        <v>455</v>
      </c>
      <c r="B80" s="108" t="s">
        <v>717</v>
      </c>
      <c r="C80" s="108" t="s">
        <v>714</v>
      </c>
      <c r="D80" s="109" t="s">
        <v>731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924</v>
      </c>
      <c r="B81" s="111" t="s">
        <v>717</v>
      </c>
      <c r="C81" s="111" t="s">
        <v>714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717</v>
      </c>
      <c r="C82" s="114" t="s">
        <v>714</v>
      </c>
      <c r="D82" s="115" t="s">
        <v>728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717</v>
      </c>
      <c r="C83" s="117" t="s">
        <v>714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456</v>
      </c>
      <c r="B84" s="119" t="s">
        <v>717</v>
      </c>
      <c r="C84" s="119" t="s">
        <v>714</v>
      </c>
      <c r="D84" s="120" t="s">
        <v>748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851</v>
      </c>
      <c r="B85" s="75" t="s">
        <v>717</v>
      </c>
      <c r="C85" s="75" t="s">
        <v>714</v>
      </c>
      <c r="D85" s="120" t="s">
        <v>748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717</v>
      </c>
      <c r="C86" s="108" t="s">
        <v>719</v>
      </c>
      <c r="D86" s="109" t="s">
        <v>731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914</v>
      </c>
      <c r="B87" s="111" t="s">
        <v>717</v>
      </c>
      <c r="C87" s="111" t="s">
        <v>719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717</v>
      </c>
      <c r="C88" s="114" t="s">
        <v>719</v>
      </c>
      <c r="D88" s="115" t="s">
        <v>728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717</v>
      </c>
      <c r="C89" s="117" t="s">
        <v>719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717</v>
      </c>
      <c r="C90" s="119" t="s">
        <v>719</v>
      </c>
      <c r="D90" s="121" t="s">
        <v>749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850</v>
      </c>
      <c r="B91" s="75" t="s">
        <v>717</v>
      </c>
      <c r="C91" s="75" t="s">
        <v>719</v>
      </c>
      <c r="D91" s="120" t="s">
        <v>749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717</v>
      </c>
      <c r="C92" s="108" t="s">
        <v>722</v>
      </c>
      <c r="D92" s="109" t="s">
        <v>731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9" t="s">
        <v>914</v>
      </c>
      <c r="B93" s="111" t="s">
        <v>717</v>
      </c>
      <c r="C93" s="111" t="s">
        <v>722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20" t="s">
        <v>387</v>
      </c>
      <c r="B94" s="114" t="s">
        <v>717</v>
      </c>
      <c r="C94" s="114" t="s">
        <v>722</v>
      </c>
      <c r="D94" s="115" t="s">
        <v>750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21" t="s">
        <v>678</v>
      </c>
      <c r="B95" s="117" t="s">
        <v>717</v>
      </c>
      <c r="C95" s="117" t="s">
        <v>722</v>
      </c>
      <c r="D95" s="118" t="s">
        <v>751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22" t="s">
        <v>454</v>
      </c>
      <c r="B96" s="119" t="s">
        <v>717</v>
      </c>
      <c r="C96" s="119" t="s">
        <v>722</v>
      </c>
      <c r="D96" s="121" t="s">
        <v>752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3" t="s">
        <v>864</v>
      </c>
      <c r="B97" s="75" t="s">
        <v>717</v>
      </c>
      <c r="C97" s="75" t="s">
        <v>722</v>
      </c>
      <c r="D97" s="120" t="s">
        <v>752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22" t="s">
        <v>388</v>
      </c>
      <c r="B98" s="119" t="s">
        <v>717</v>
      </c>
      <c r="C98" s="119" t="s">
        <v>722</v>
      </c>
      <c r="D98" s="121" t="s">
        <v>753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848</v>
      </c>
      <c r="B99" s="75" t="s">
        <v>717</v>
      </c>
      <c r="C99" s="75" t="s">
        <v>722</v>
      </c>
      <c r="D99" s="120" t="s">
        <v>753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951</v>
      </c>
      <c r="B100" s="261" t="s">
        <v>717</v>
      </c>
      <c r="C100" s="261" t="s">
        <v>722</v>
      </c>
      <c r="D100" s="262" t="s">
        <v>753</v>
      </c>
      <c r="E100" s="261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717</v>
      </c>
      <c r="C101" s="119" t="s">
        <v>722</v>
      </c>
      <c r="D101" s="120" t="s">
        <v>885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849</v>
      </c>
      <c r="B102" s="75" t="s">
        <v>717</v>
      </c>
      <c r="C102" s="75" t="s">
        <v>722</v>
      </c>
      <c r="D102" s="120" t="s">
        <v>885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717</v>
      </c>
      <c r="C103" s="117" t="s">
        <v>722</v>
      </c>
      <c r="D103" s="118" t="s">
        <v>754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717</v>
      </c>
      <c r="C104" s="119" t="s">
        <v>722</v>
      </c>
      <c r="D104" s="121" t="s">
        <v>755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848</v>
      </c>
      <c r="B105" s="75" t="s">
        <v>717</v>
      </c>
      <c r="C105" s="75" t="s">
        <v>722</v>
      </c>
      <c r="D105" s="120" t="s">
        <v>755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717</v>
      </c>
      <c r="C106" s="108" t="s">
        <v>23</v>
      </c>
      <c r="D106" s="109" t="s">
        <v>731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9" t="s">
        <v>924</v>
      </c>
      <c r="B107" s="111" t="s">
        <v>717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20" t="s">
        <v>364</v>
      </c>
      <c r="B108" s="114" t="s">
        <v>717</v>
      </c>
      <c r="C108" s="114" t="s">
        <v>23</v>
      </c>
      <c r="D108" s="115" t="s">
        <v>728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21" t="s">
        <v>369</v>
      </c>
      <c r="B109" s="117" t="s">
        <v>717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22" t="s">
        <v>448</v>
      </c>
      <c r="B110" s="119" t="s">
        <v>717</v>
      </c>
      <c r="C110" s="119" t="s">
        <v>23</v>
      </c>
      <c r="D110" s="121" t="s">
        <v>756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3" t="s">
        <v>847</v>
      </c>
      <c r="B111" s="75" t="s">
        <v>717</v>
      </c>
      <c r="C111" s="75" t="s">
        <v>23</v>
      </c>
      <c r="D111" s="120" t="s">
        <v>756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22" t="s">
        <v>887</v>
      </c>
      <c r="B112" s="119" t="s">
        <v>717</v>
      </c>
      <c r="C112" s="119" t="s">
        <v>23</v>
      </c>
      <c r="D112" s="121" t="s">
        <v>886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888</v>
      </c>
      <c r="B113" s="75" t="s">
        <v>717</v>
      </c>
      <c r="C113" s="75" t="s">
        <v>23</v>
      </c>
      <c r="D113" s="121" t="s">
        <v>886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717</v>
      </c>
      <c r="C114" s="119" t="s">
        <v>23</v>
      </c>
      <c r="D114" s="121" t="s">
        <v>757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846</v>
      </c>
      <c r="B115" s="75" t="s">
        <v>717</v>
      </c>
      <c r="C115" s="75" t="s">
        <v>23</v>
      </c>
      <c r="D115" s="120" t="s">
        <v>757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718</v>
      </c>
      <c r="C116" s="72" t="s">
        <v>721</v>
      </c>
      <c r="D116" s="106" t="s">
        <v>731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8" t="s">
        <v>395</v>
      </c>
      <c r="B117" s="108" t="s">
        <v>718</v>
      </c>
      <c r="C117" s="108" t="s">
        <v>714</v>
      </c>
      <c r="D117" s="109" t="s">
        <v>731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914</v>
      </c>
      <c r="B118" s="111" t="s">
        <v>718</v>
      </c>
      <c r="C118" s="111" t="s">
        <v>714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718</v>
      </c>
      <c r="C119" s="114" t="s">
        <v>714</v>
      </c>
      <c r="D119" s="115" t="s">
        <v>758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718</v>
      </c>
      <c r="C120" s="117" t="s">
        <v>714</v>
      </c>
      <c r="D120" s="118" t="s">
        <v>759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718</v>
      </c>
      <c r="C121" s="119" t="s">
        <v>714</v>
      </c>
      <c r="D121" s="121" t="s">
        <v>760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845</v>
      </c>
      <c r="B122" s="75" t="s">
        <v>718</v>
      </c>
      <c r="C122" s="75" t="s">
        <v>714</v>
      </c>
      <c r="D122" s="120" t="s">
        <v>760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447</v>
      </c>
      <c r="B123" s="119" t="s">
        <v>718</v>
      </c>
      <c r="C123" s="119" t="s">
        <v>714</v>
      </c>
      <c r="D123" s="121" t="s">
        <v>760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844</v>
      </c>
      <c r="B124" s="119" t="s">
        <v>718</v>
      </c>
      <c r="C124" s="119" t="s">
        <v>714</v>
      </c>
      <c r="D124" s="122" t="s">
        <v>761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718</v>
      </c>
      <c r="C125" s="108" t="s">
        <v>715</v>
      </c>
      <c r="D125" s="109" t="s">
        <v>731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9" t="s">
        <v>914</v>
      </c>
      <c r="B126" s="111" t="s">
        <v>718</v>
      </c>
      <c r="C126" s="111" t="s">
        <v>715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20" t="s">
        <v>396</v>
      </c>
      <c r="B127" s="114" t="s">
        <v>718</v>
      </c>
      <c r="C127" s="114" t="s">
        <v>715</v>
      </c>
      <c r="D127" s="115" t="s">
        <v>758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21" t="s">
        <v>397</v>
      </c>
      <c r="B128" s="117" t="s">
        <v>718</v>
      </c>
      <c r="C128" s="117" t="s">
        <v>715</v>
      </c>
      <c r="D128" s="118" t="s">
        <v>759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22" t="s">
        <v>400</v>
      </c>
      <c r="B129" s="119" t="s">
        <v>718</v>
      </c>
      <c r="C129" s="119" t="s">
        <v>715</v>
      </c>
      <c r="D129" s="121" t="s">
        <v>762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838</v>
      </c>
      <c r="B130" s="75" t="s">
        <v>718</v>
      </c>
      <c r="C130" s="75" t="s">
        <v>715</v>
      </c>
      <c r="D130" s="120" t="s">
        <v>762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718</v>
      </c>
      <c r="C131" s="119" t="s">
        <v>715</v>
      </c>
      <c r="D131" s="121" t="s">
        <v>763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843</v>
      </c>
      <c r="B132" s="75" t="s">
        <v>718</v>
      </c>
      <c r="C132" s="75" t="s">
        <v>715</v>
      </c>
      <c r="D132" s="120" t="s">
        <v>763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446</v>
      </c>
      <c r="B133" s="119" t="s">
        <v>718</v>
      </c>
      <c r="C133" s="119" t="s">
        <v>715</v>
      </c>
      <c r="D133" s="121" t="s">
        <v>764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842</v>
      </c>
      <c r="B134" s="75" t="s">
        <v>718</v>
      </c>
      <c r="C134" s="75" t="s">
        <v>715</v>
      </c>
      <c r="D134" s="120" t="s">
        <v>764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718</v>
      </c>
      <c r="C135" s="119" t="s">
        <v>715</v>
      </c>
      <c r="D135" s="121" t="s">
        <v>765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841</v>
      </c>
      <c r="B136" s="75" t="s">
        <v>718</v>
      </c>
      <c r="C136" s="75" t="s">
        <v>715</v>
      </c>
      <c r="D136" s="120" t="s">
        <v>765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718</v>
      </c>
      <c r="C137" s="119" t="s">
        <v>715</v>
      </c>
      <c r="D137" s="121" t="s">
        <v>766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840</v>
      </c>
      <c r="B138" s="75" t="s">
        <v>718</v>
      </c>
      <c r="C138" s="75" t="s">
        <v>715</v>
      </c>
      <c r="D138" s="120" t="s">
        <v>766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795</v>
      </c>
      <c r="B139" s="75" t="s">
        <v>718</v>
      </c>
      <c r="C139" s="75" t="s">
        <v>715</v>
      </c>
      <c r="D139" s="120" t="s">
        <v>794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3" t="s">
        <v>839</v>
      </c>
      <c r="B140" s="75" t="s">
        <v>718</v>
      </c>
      <c r="C140" s="75" t="s">
        <v>715</v>
      </c>
      <c r="D140" s="120" t="s">
        <v>794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8" t="s">
        <v>404</v>
      </c>
      <c r="B141" s="108" t="s">
        <v>718</v>
      </c>
      <c r="C141" s="108" t="s">
        <v>716</v>
      </c>
      <c r="D141" s="109" t="s">
        <v>731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9" t="s">
        <v>914</v>
      </c>
      <c r="B142" s="111" t="s">
        <v>718</v>
      </c>
      <c r="C142" s="111" t="s">
        <v>716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20" t="s">
        <v>396</v>
      </c>
      <c r="B143" s="114" t="s">
        <v>718</v>
      </c>
      <c r="C143" s="114" t="s">
        <v>716</v>
      </c>
      <c r="D143" s="115" t="s">
        <v>758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21" t="s">
        <v>405</v>
      </c>
      <c r="B144" s="117" t="s">
        <v>718</v>
      </c>
      <c r="C144" s="117" t="s">
        <v>716</v>
      </c>
      <c r="D144" s="118" t="s">
        <v>767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21" t="s">
        <v>890</v>
      </c>
      <c r="B145" s="117" t="s">
        <v>718</v>
      </c>
      <c r="C145" s="117" t="s">
        <v>716</v>
      </c>
      <c r="D145" s="118" t="s">
        <v>889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21" t="s">
        <v>891</v>
      </c>
      <c r="B146" s="117" t="s">
        <v>718</v>
      </c>
      <c r="C146" s="117" t="s">
        <v>716</v>
      </c>
      <c r="D146" s="118" t="s">
        <v>889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21" t="s">
        <v>893</v>
      </c>
      <c r="B147" s="117" t="s">
        <v>718</v>
      </c>
      <c r="C147" s="117" t="s">
        <v>716</v>
      </c>
      <c r="D147" s="118" t="s">
        <v>892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894</v>
      </c>
      <c r="B148" s="117" t="s">
        <v>718</v>
      </c>
      <c r="C148" s="117" t="s">
        <v>716</v>
      </c>
      <c r="D148" s="118" t="s">
        <v>892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718</v>
      </c>
      <c r="C149" s="119" t="s">
        <v>716</v>
      </c>
      <c r="D149" s="121" t="s">
        <v>768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838</v>
      </c>
      <c r="B150" s="75" t="s">
        <v>718</v>
      </c>
      <c r="C150" s="75" t="s">
        <v>716</v>
      </c>
      <c r="D150" s="120" t="s">
        <v>768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445</v>
      </c>
      <c r="B151" s="119" t="s">
        <v>718</v>
      </c>
      <c r="C151" s="119" t="s">
        <v>716</v>
      </c>
      <c r="D151" s="121" t="s">
        <v>769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837</v>
      </c>
      <c r="B152" s="75" t="s">
        <v>718</v>
      </c>
      <c r="C152" s="75" t="s">
        <v>716</v>
      </c>
      <c r="D152" s="120" t="s">
        <v>769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904</v>
      </c>
      <c r="B153" s="119" t="s">
        <v>718</v>
      </c>
      <c r="C153" s="119" t="s">
        <v>716</v>
      </c>
      <c r="D153" s="121" t="s">
        <v>903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905</v>
      </c>
      <c r="B154" s="75" t="s">
        <v>718</v>
      </c>
      <c r="C154" s="75" t="s">
        <v>716</v>
      </c>
      <c r="D154" s="120" t="s">
        <v>903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718</v>
      </c>
      <c r="C155" s="119" t="s">
        <v>716</v>
      </c>
      <c r="D155" s="121" t="s">
        <v>770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824</v>
      </c>
      <c r="B156" s="75" t="s">
        <v>718</v>
      </c>
      <c r="C156" s="75" t="s">
        <v>716</v>
      </c>
      <c r="D156" s="120" t="s">
        <v>770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836</v>
      </c>
      <c r="B157" s="75" t="s">
        <v>718</v>
      </c>
      <c r="C157" s="75" t="s">
        <v>716</v>
      </c>
      <c r="D157" s="120" t="s">
        <v>770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718</v>
      </c>
      <c r="C158" s="119" t="s">
        <v>716</v>
      </c>
      <c r="D158" s="121" t="s">
        <v>771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835</v>
      </c>
      <c r="B159" s="75" t="s">
        <v>718</v>
      </c>
      <c r="C159" s="75" t="s">
        <v>716</v>
      </c>
      <c r="D159" s="120" t="s">
        <v>771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952</v>
      </c>
      <c r="B160" s="261" t="s">
        <v>718</v>
      </c>
      <c r="C160" s="261" t="s">
        <v>716</v>
      </c>
      <c r="D160" s="262" t="s">
        <v>771</v>
      </c>
      <c r="E160" s="261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833</v>
      </c>
      <c r="B161" s="119" t="s">
        <v>718</v>
      </c>
      <c r="C161" s="119" t="s">
        <v>716</v>
      </c>
      <c r="D161" s="121" t="s">
        <v>772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834</v>
      </c>
      <c r="B162" s="75" t="s">
        <v>718</v>
      </c>
      <c r="C162" s="75" t="s">
        <v>716</v>
      </c>
      <c r="D162" s="120" t="s">
        <v>772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718</v>
      </c>
      <c r="C163" s="119" t="s">
        <v>716</v>
      </c>
      <c r="D163" s="121" t="s">
        <v>773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3" t="s">
        <v>832</v>
      </c>
      <c r="B164" s="75" t="s">
        <v>718</v>
      </c>
      <c r="C164" s="75" t="s">
        <v>716</v>
      </c>
      <c r="D164" s="120" t="s">
        <v>773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3" t="s">
        <v>953</v>
      </c>
      <c r="B165" s="261" t="s">
        <v>718</v>
      </c>
      <c r="C165" s="261" t="s">
        <v>716</v>
      </c>
      <c r="D165" s="262" t="s">
        <v>773</v>
      </c>
      <c r="E165" s="261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718</v>
      </c>
      <c r="C166" s="119" t="s">
        <v>716</v>
      </c>
      <c r="D166" s="121" t="s">
        <v>774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3" t="s">
        <v>831</v>
      </c>
      <c r="B167" s="75" t="s">
        <v>718</v>
      </c>
      <c r="C167" s="75" t="s">
        <v>716</v>
      </c>
      <c r="D167" s="120" t="s">
        <v>774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22" t="s">
        <v>410</v>
      </c>
      <c r="B168" s="119" t="s">
        <v>718</v>
      </c>
      <c r="C168" s="119" t="s">
        <v>716</v>
      </c>
      <c r="D168" s="121" t="s">
        <v>775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830</v>
      </c>
      <c r="B169" s="75" t="s">
        <v>718</v>
      </c>
      <c r="C169" s="75" t="s">
        <v>716</v>
      </c>
      <c r="D169" s="120" t="s">
        <v>775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718</v>
      </c>
      <c r="C170" s="119" t="s">
        <v>716</v>
      </c>
      <c r="D170" s="121" t="s">
        <v>776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3" t="s">
        <v>828</v>
      </c>
      <c r="B171" s="75" t="s">
        <v>718</v>
      </c>
      <c r="C171" s="75" t="s">
        <v>716</v>
      </c>
      <c r="D171" s="120" t="s">
        <v>776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3" t="s">
        <v>829</v>
      </c>
      <c r="B172" s="75" t="s">
        <v>718</v>
      </c>
      <c r="C172" s="75" t="s">
        <v>716</v>
      </c>
      <c r="D172" s="120" t="s">
        <v>776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718</v>
      </c>
      <c r="C173" s="119" t="s">
        <v>716</v>
      </c>
      <c r="D173" s="121" t="s">
        <v>777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826</v>
      </c>
      <c r="B174" s="75" t="s">
        <v>718</v>
      </c>
      <c r="C174" s="75" t="s">
        <v>716</v>
      </c>
      <c r="D174" s="120" t="s">
        <v>777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827</v>
      </c>
      <c r="B175" s="75" t="s">
        <v>718</v>
      </c>
      <c r="C175" s="75" t="s">
        <v>716</v>
      </c>
      <c r="D175" s="120" t="s">
        <v>777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718</v>
      </c>
      <c r="C176" s="119" t="s">
        <v>716</v>
      </c>
      <c r="D176" s="121" t="s">
        <v>778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825</v>
      </c>
      <c r="B177" s="75" t="s">
        <v>718</v>
      </c>
      <c r="C177" s="75" t="s">
        <v>716</v>
      </c>
      <c r="D177" s="120" t="s">
        <v>778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718</v>
      </c>
      <c r="C178" s="119" t="s">
        <v>716</v>
      </c>
      <c r="D178" s="121" t="s">
        <v>779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3" t="s">
        <v>824</v>
      </c>
      <c r="B179" s="75" t="s">
        <v>718</v>
      </c>
      <c r="C179" s="75" t="s">
        <v>716</v>
      </c>
      <c r="D179" s="120" t="s">
        <v>779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21" t="s">
        <v>444</v>
      </c>
      <c r="B180" s="117" t="s">
        <v>718</v>
      </c>
      <c r="C180" s="117" t="s">
        <v>716</v>
      </c>
      <c r="D180" s="118" t="s">
        <v>902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718</v>
      </c>
      <c r="C181" s="119" t="s">
        <v>716</v>
      </c>
      <c r="D181" s="121" t="s">
        <v>900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901</v>
      </c>
      <c r="B182" s="75" t="s">
        <v>718</v>
      </c>
      <c r="C182" s="75" t="s">
        <v>716</v>
      </c>
      <c r="D182" s="120" t="s">
        <v>900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718</v>
      </c>
      <c r="C183" s="108" t="s">
        <v>718</v>
      </c>
      <c r="D183" s="109" t="s">
        <v>731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914</v>
      </c>
      <c r="B184" s="111" t="s">
        <v>718</v>
      </c>
      <c r="C184" s="111" t="s">
        <v>718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718</v>
      </c>
      <c r="C185" s="114" t="s">
        <v>718</v>
      </c>
      <c r="D185" s="115" t="s">
        <v>758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718</v>
      </c>
      <c r="C186" s="117" t="s">
        <v>718</v>
      </c>
      <c r="D186" s="118" t="s">
        <v>759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718</v>
      </c>
      <c r="C187" s="119" t="s">
        <v>718</v>
      </c>
      <c r="D187" s="121" t="s">
        <v>780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823</v>
      </c>
      <c r="B188" s="75" t="s">
        <v>718</v>
      </c>
      <c r="C188" s="75" t="s">
        <v>718</v>
      </c>
      <c r="D188" s="120" t="s">
        <v>780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895</v>
      </c>
      <c r="B189" s="75" t="s">
        <v>718</v>
      </c>
      <c r="C189" s="75" t="s">
        <v>718</v>
      </c>
      <c r="D189" s="120" t="s">
        <v>897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896</v>
      </c>
      <c r="B190" s="75" t="s">
        <v>718</v>
      </c>
      <c r="C190" s="75" t="s">
        <v>718</v>
      </c>
      <c r="D190" s="120" t="s">
        <v>897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443</v>
      </c>
      <c r="B191" s="117" t="s">
        <v>718</v>
      </c>
      <c r="C191" s="117" t="s">
        <v>718</v>
      </c>
      <c r="D191" s="118" t="s">
        <v>767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718</v>
      </c>
      <c r="C192" s="119" t="s">
        <v>718</v>
      </c>
      <c r="D192" s="121" t="s">
        <v>781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823</v>
      </c>
      <c r="B193" s="75" t="s">
        <v>718</v>
      </c>
      <c r="C193" s="75" t="s">
        <v>718</v>
      </c>
      <c r="D193" s="120" t="s">
        <v>781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719</v>
      </c>
      <c r="C194" s="72" t="s">
        <v>721</v>
      </c>
      <c r="D194" s="106" t="s">
        <v>731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8" t="s">
        <v>418</v>
      </c>
      <c r="B195" s="108" t="s">
        <v>719</v>
      </c>
      <c r="C195" s="108" t="s">
        <v>714</v>
      </c>
      <c r="D195" s="109" t="s">
        <v>731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9" t="s">
        <v>914</v>
      </c>
      <c r="B196" s="111" t="s">
        <v>719</v>
      </c>
      <c r="C196" s="111" t="s">
        <v>714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20" t="s">
        <v>419</v>
      </c>
      <c r="B197" s="114" t="s">
        <v>719</v>
      </c>
      <c r="C197" s="114" t="s">
        <v>714</v>
      </c>
      <c r="D197" s="115" t="s">
        <v>782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21" t="s">
        <v>420</v>
      </c>
      <c r="B198" s="117" t="s">
        <v>719</v>
      </c>
      <c r="C198" s="117" t="s">
        <v>714</v>
      </c>
      <c r="D198" s="118" t="s">
        <v>783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22" t="s">
        <v>422</v>
      </c>
      <c r="B199" s="119" t="s">
        <v>719</v>
      </c>
      <c r="C199" s="119" t="s">
        <v>714</v>
      </c>
      <c r="D199" s="121" t="s">
        <v>784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3" t="s">
        <v>821</v>
      </c>
      <c r="B200" s="75" t="s">
        <v>719</v>
      </c>
      <c r="C200" s="75" t="s">
        <v>714</v>
      </c>
      <c r="D200" s="120" t="s">
        <v>784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3" t="s">
        <v>818</v>
      </c>
      <c r="B201" s="75" t="s">
        <v>719</v>
      </c>
      <c r="C201" s="75" t="s">
        <v>714</v>
      </c>
      <c r="D201" s="120" t="s">
        <v>784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3" t="s">
        <v>822</v>
      </c>
      <c r="B202" s="75" t="s">
        <v>719</v>
      </c>
      <c r="C202" s="75" t="s">
        <v>714</v>
      </c>
      <c r="D202" s="120" t="s">
        <v>784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440</v>
      </c>
      <c r="B203" s="75" t="s">
        <v>719</v>
      </c>
      <c r="C203" s="75" t="s">
        <v>714</v>
      </c>
      <c r="D203" s="122" t="s">
        <v>785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819</v>
      </c>
      <c r="B204" s="75" t="s">
        <v>719</v>
      </c>
      <c r="C204" s="75" t="s">
        <v>714</v>
      </c>
      <c r="D204" s="122" t="s">
        <v>785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820</v>
      </c>
      <c r="B205" s="75" t="s">
        <v>719</v>
      </c>
      <c r="C205" s="75" t="s">
        <v>714</v>
      </c>
      <c r="D205" s="122" t="s">
        <v>785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441</v>
      </c>
      <c r="B206" s="123" t="s">
        <v>719</v>
      </c>
      <c r="C206" s="123" t="s">
        <v>714</v>
      </c>
      <c r="D206" s="122" t="s">
        <v>786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817</v>
      </c>
      <c r="B207" s="123" t="s">
        <v>719</v>
      </c>
      <c r="C207" s="123" t="s">
        <v>714</v>
      </c>
      <c r="D207" s="122" t="s">
        <v>786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719</v>
      </c>
      <c r="C208" s="117" t="s">
        <v>714</v>
      </c>
      <c r="D208" s="118" t="s">
        <v>787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22" t="s">
        <v>421</v>
      </c>
      <c r="B209" s="124" t="s">
        <v>719</v>
      </c>
      <c r="C209" s="124" t="s">
        <v>714</v>
      </c>
      <c r="D209" s="125" t="s">
        <v>788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3" t="s">
        <v>816</v>
      </c>
      <c r="B210" s="123" t="s">
        <v>719</v>
      </c>
      <c r="C210" s="123" t="s">
        <v>714</v>
      </c>
      <c r="D210" s="122" t="s">
        <v>788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4" t="s">
        <v>423</v>
      </c>
      <c r="B211" s="72" t="s">
        <v>21</v>
      </c>
      <c r="C211" s="72" t="s">
        <v>721</v>
      </c>
      <c r="D211" s="106" t="s">
        <v>731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8" t="s">
        <v>424</v>
      </c>
      <c r="B212" s="108" t="s">
        <v>21</v>
      </c>
      <c r="C212" s="108" t="s">
        <v>714</v>
      </c>
      <c r="D212" s="109" t="s">
        <v>731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9" t="s">
        <v>914</v>
      </c>
      <c r="B213" s="111" t="s">
        <v>21</v>
      </c>
      <c r="C213" s="111" t="s">
        <v>714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20" t="s">
        <v>364</v>
      </c>
      <c r="B214" s="114" t="s">
        <v>21</v>
      </c>
      <c r="C214" s="114" t="s">
        <v>714</v>
      </c>
      <c r="D214" s="115" t="s">
        <v>728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21" t="s">
        <v>369</v>
      </c>
      <c r="B215" s="117" t="s">
        <v>21</v>
      </c>
      <c r="C215" s="117" t="s">
        <v>714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22" t="s">
        <v>925</v>
      </c>
      <c r="B216" s="119" t="s">
        <v>21</v>
      </c>
      <c r="C216" s="119" t="s">
        <v>714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3" t="s">
        <v>918</v>
      </c>
      <c r="B217" s="75" t="s">
        <v>21</v>
      </c>
      <c r="C217" s="75" t="s">
        <v>714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8" t="s">
        <v>425</v>
      </c>
      <c r="B218" s="108" t="s">
        <v>21</v>
      </c>
      <c r="C218" s="108" t="s">
        <v>716</v>
      </c>
      <c r="D218" s="109" t="s">
        <v>731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914</v>
      </c>
      <c r="B219" s="111" t="s">
        <v>21</v>
      </c>
      <c r="C219" s="111" t="s">
        <v>716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716</v>
      </c>
      <c r="D220" s="115" t="s">
        <v>728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716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716</v>
      </c>
      <c r="D222" s="121" t="s">
        <v>789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815</v>
      </c>
      <c r="B223" s="75" t="s">
        <v>21</v>
      </c>
      <c r="C223" s="75" t="s">
        <v>716</v>
      </c>
      <c r="D223" s="120" t="s">
        <v>789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721</v>
      </c>
      <c r="D224" s="106" t="s">
        <v>731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714</v>
      </c>
      <c r="D225" s="109" t="s">
        <v>731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914</v>
      </c>
      <c r="B226" s="111" t="s">
        <v>22</v>
      </c>
      <c r="C226" s="111" t="s">
        <v>714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714</v>
      </c>
      <c r="D227" s="115" t="s">
        <v>782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714</v>
      </c>
      <c r="D228" s="118" t="s">
        <v>787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714</v>
      </c>
      <c r="D229" s="121" t="s">
        <v>790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814</v>
      </c>
      <c r="B230" s="75" t="s">
        <v>22</v>
      </c>
      <c r="C230" s="75" t="s">
        <v>714</v>
      </c>
      <c r="D230" s="120" t="s">
        <v>790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438</v>
      </c>
      <c r="B231" s="108" t="s">
        <v>22</v>
      </c>
      <c r="C231" s="108" t="s">
        <v>715</v>
      </c>
      <c r="D231" s="109" t="s">
        <v>731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914</v>
      </c>
      <c r="B232" s="111" t="s">
        <v>22</v>
      </c>
      <c r="C232" s="111" t="s">
        <v>715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715</v>
      </c>
      <c r="D233" s="115" t="s">
        <v>782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715</v>
      </c>
      <c r="D234" s="118" t="s">
        <v>787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439</v>
      </c>
      <c r="B235" s="119" t="s">
        <v>22</v>
      </c>
      <c r="C235" s="119" t="s">
        <v>715</v>
      </c>
      <c r="D235" s="122" t="s">
        <v>791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813</v>
      </c>
      <c r="B236" s="75" t="s">
        <v>22</v>
      </c>
      <c r="C236" s="75" t="s">
        <v>715</v>
      </c>
      <c r="D236" s="122" t="s">
        <v>791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721</v>
      </c>
      <c r="D237" s="106" t="s">
        <v>731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714</v>
      </c>
      <c r="D238" s="109" t="s">
        <v>731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924</v>
      </c>
      <c r="B239" s="111" t="s">
        <v>24</v>
      </c>
      <c r="C239" s="111" t="s">
        <v>714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714</v>
      </c>
      <c r="D240" s="115" t="s">
        <v>728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714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926</v>
      </c>
      <c r="B242" s="119" t="s">
        <v>24</v>
      </c>
      <c r="C242" s="119" t="s">
        <v>714</v>
      </c>
      <c r="D242" s="121" t="s">
        <v>792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3" t="s">
        <v>927</v>
      </c>
      <c r="B243" s="75" t="s">
        <v>24</v>
      </c>
      <c r="C243" s="75" t="s">
        <v>714</v>
      </c>
      <c r="D243" s="120" t="s">
        <v>792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13188.22776</v>
      </c>
      <c r="G249" s="137">
        <f>Ведомственная!H249</f>
        <v>2988.6277600000003</v>
      </c>
      <c r="H249" s="137">
        <f>Ведомственная!I249</f>
        <v>12790.587759999999</v>
      </c>
      <c r="I249" s="145">
        <f t="shared" si="3"/>
        <v>28967.44328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7" t="s">
        <v>707</v>
      </c>
      <c r="H1" s="267"/>
    </row>
    <row r="2" spans="1:9" ht="103.15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9" ht="24" customHeight="1">
      <c r="G3" s="267" t="str">
        <f>Ведомственная!H3</f>
        <v>от "___" декабря 2024 года № _____</v>
      </c>
      <c r="H3" s="267"/>
    </row>
    <row r="4" spans="1:9" ht="112.5" customHeight="1">
      <c r="A4" s="266" t="s">
        <v>928</v>
      </c>
      <c r="B4" s="266"/>
      <c r="C4" s="266"/>
      <c r="D4" s="266"/>
      <c r="E4" s="266"/>
      <c r="F4" s="266"/>
      <c r="G4" s="266"/>
      <c r="H4" s="266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6" t="s">
        <v>638</v>
      </c>
      <c r="B6" s="286"/>
      <c r="C6" s="286"/>
      <c r="D6" s="286"/>
      <c r="E6" s="286"/>
      <c r="F6" s="286"/>
      <c r="G6" s="286"/>
      <c r="H6" s="286"/>
    </row>
    <row r="7" spans="1:9" ht="40.9" customHeight="1">
      <c r="A7" s="146" t="s">
        <v>360</v>
      </c>
      <c r="B7" s="83" t="s">
        <v>725</v>
      </c>
      <c r="C7" s="147" t="s">
        <v>726</v>
      </c>
      <c r="D7" s="147" t="s">
        <v>724</v>
      </c>
      <c r="E7" s="81" t="s">
        <v>727</v>
      </c>
      <c r="F7" s="99" t="s">
        <v>361</v>
      </c>
      <c r="G7" s="100" t="s">
        <v>463</v>
      </c>
      <c r="H7" s="101" t="s">
        <v>804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731</v>
      </c>
      <c r="C9" s="68"/>
      <c r="D9" s="68"/>
      <c r="E9" s="68"/>
      <c r="F9" s="104">
        <f>F10</f>
        <v>13188.22776</v>
      </c>
      <c r="G9" s="104">
        <f t="shared" ref="G9:H9" si="0">G10</f>
        <v>1120</v>
      </c>
      <c r="H9" s="104">
        <f t="shared" si="0"/>
        <v>1130</v>
      </c>
      <c r="I9" s="105">
        <f>F9+G9+H9</f>
        <v>15438.22776</v>
      </c>
    </row>
    <row r="10" spans="1:9" ht="51" outlineLevel="1">
      <c r="A10" s="148" t="s">
        <v>919</v>
      </c>
      <c r="B10" s="149" t="s">
        <v>577</v>
      </c>
      <c r="C10" s="150"/>
      <c r="D10" s="150"/>
      <c r="E10" s="150"/>
      <c r="F10" s="151">
        <f>F11+F68+F80+F143</f>
        <v>13188.22776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15438.22776</v>
      </c>
    </row>
    <row r="11" spans="1:9" ht="25.5" outlineLevel="1">
      <c r="A11" s="152" t="s">
        <v>364</v>
      </c>
      <c r="B11" s="153" t="s">
        <v>728</v>
      </c>
      <c r="C11" s="154"/>
      <c r="D11" s="154"/>
      <c r="E11" s="154"/>
      <c r="F11" s="151">
        <f>F12+F23+F39+F49</f>
        <v>5427.2277600000007</v>
      </c>
      <c r="G11" s="151">
        <f t="shared" ref="G11:H11" si="2">G12+G23+G39+G49</f>
        <v>2867.2000000000003</v>
      </c>
      <c r="H11" s="151">
        <f t="shared" si="2"/>
        <v>2819.7</v>
      </c>
      <c r="I11" s="105">
        <f t="shared" si="1"/>
        <v>11114.127759999999</v>
      </c>
    </row>
    <row r="12" spans="1:9" ht="38.25" outlineLevel="1">
      <c r="A12" s="155" t="s">
        <v>365</v>
      </c>
      <c r="B12" s="156" t="s">
        <v>729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730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809</v>
      </c>
      <c r="B14" s="120" t="s">
        <v>730</v>
      </c>
      <c r="C14" s="75" t="s">
        <v>30</v>
      </c>
      <c r="D14" s="75" t="s">
        <v>714</v>
      </c>
      <c r="E14" s="75" t="s">
        <v>715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732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810</v>
      </c>
      <c r="B16" s="120" t="s">
        <v>732</v>
      </c>
      <c r="C16" s="75" t="s">
        <v>30</v>
      </c>
      <c r="D16" s="75" t="s">
        <v>714</v>
      </c>
      <c r="E16" s="75" t="s">
        <v>717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811</v>
      </c>
      <c r="B17" s="120" t="s">
        <v>732</v>
      </c>
      <c r="C17" s="75" t="s">
        <v>55</v>
      </c>
      <c r="D17" s="75" t="s">
        <v>714</v>
      </c>
      <c r="E17" s="75" t="s">
        <v>717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812</v>
      </c>
      <c r="B18" s="120" t="s">
        <v>732</v>
      </c>
      <c r="C18" s="75" t="s">
        <v>152</v>
      </c>
      <c r="D18" s="75" t="s">
        <v>714</v>
      </c>
      <c r="E18" s="75" t="s">
        <v>717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730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809</v>
      </c>
      <c r="B20" s="120" t="s">
        <v>730</v>
      </c>
      <c r="C20" s="75" t="s">
        <v>30</v>
      </c>
      <c r="D20" s="75" t="s">
        <v>714</v>
      </c>
      <c r="E20" s="75" t="s">
        <v>717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733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863</v>
      </c>
      <c r="B22" s="120" t="s">
        <v>733</v>
      </c>
      <c r="C22" s="75" t="s">
        <v>55</v>
      </c>
      <c r="D22" s="75" t="s">
        <v>714</v>
      </c>
      <c r="E22" s="75" t="s">
        <v>717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734</v>
      </c>
      <c r="C23" s="157"/>
      <c r="D23" s="157"/>
      <c r="E23" s="157"/>
      <c r="F23" s="158">
        <f>F24+F26+F28+F30+F32+F34+F36</f>
        <v>949.8</v>
      </c>
      <c r="G23" s="158">
        <f t="shared" ref="G23:H23" si="8">G24+G26+G28+G30+G32+G34+G36</f>
        <v>177.9</v>
      </c>
      <c r="H23" s="158">
        <f t="shared" si="8"/>
        <v>184.1</v>
      </c>
      <c r="I23" s="105">
        <f t="shared" si="1"/>
        <v>1311.8</v>
      </c>
    </row>
    <row r="24" spans="1:9" ht="63.75" outlineLevel="1">
      <c r="A24" s="88" t="s">
        <v>366</v>
      </c>
      <c r="B24" s="122" t="s">
        <v>735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865</v>
      </c>
      <c r="B25" s="122" t="s">
        <v>735</v>
      </c>
      <c r="C25" s="123" t="s">
        <v>147</v>
      </c>
      <c r="D25" s="75" t="s">
        <v>714</v>
      </c>
      <c r="E25" s="75" t="s">
        <v>717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737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862</v>
      </c>
      <c r="B27" s="120" t="s">
        <v>737</v>
      </c>
      <c r="C27" s="75" t="s">
        <v>147</v>
      </c>
      <c r="D27" s="75" t="s">
        <v>714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738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866</v>
      </c>
      <c r="B29" s="120" t="s">
        <v>738</v>
      </c>
      <c r="C29" s="75" t="s">
        <v>147</v>
      </c>
      <c r="D29" s="75" t="s">
        <v>714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739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860</v>
      </c>
      <c r="B31" s="120" t="s">
        <v>739</v>
      </c>
      <c r="C31" s="75" t="s">
        <v>147</v>
      </c>
      <c r="D31" s="75" t="s">
        <v>714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740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859</v>
      </c>
      <c r="B33" s="120" t="s">
        <v>740</v>
      </c>
      <c r="C33" s="75" t="s">
        <v>147</v>
      </c>
      <c r="D33" s="75" t="s">
        <v>714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741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858</v>
      </c>
      <c r="B35" s="120" t="s">
        <v>741</v>
      </c>
      <c r="C35" s="75" t="s">
        <v>147</v>
      </c>
      <c r="D35" s="75" t="s">
        <v>714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742</v>
      </c>
      <c r="C36" s="119"/>
      <c r="D36" s="119"/>
      <c r="E36" s="119"/>
      <c r="F36" s="113">
        <f>F37+F38</f>
        <v>163</v>
      </c>
      <c r="G36" s="113">
        <f t="shared" ref="G36:H36" si="15">G37+G38</f>
        <v>177.9</v>
      </c>
      <c r="H36" s="113">
        <f t="shared" si="15"/>
        <v>184.1</v>
      </c>
      <c r="I36" s="105">
        <f t="shared" si="1"/>
        <v>525</v>
      </c>
    </row>
    <row r="37" spans="1:9" ht="102" outlineLevel="1">
      <c r="A37" s="74" t="s">
        <v>867</v>
      </c>
      <c r="B37" s="120" t="s">
        <v>742</v>
      </c>
      <c r="C37" s="75" t="s">
        <v>30</v>
      </c>
      <c r="D37" s="75" t="s">
        <v>715</v>
      </c>
      <c r="E37" s="75" t="s">
        <v>716</v>
      </c>
      <c r="F37" s="113">
        <f>Ведомственная!G59</f>
        <v>144</v>
      </c>
      <c r="G37" s="113">
        <f>Ведомственная!H59</f>
        <v>157.9</v>
      </c>
      <c r="H37" s="113">
        <f>Ведомственная!I59</f>
        <v>162.1</v>
      </c>
      <c r="I37" s="105">
        <f t="shared" si="1"/>
        <v>464</v>
      </c>
    </row>
    <row r="38" spans="1:9" ht="63.75" outlineLevel="1">
      <c r="A38" s="74" t="s">
        <v>868</v>
      </c>
      <c r="B38" s="120" t="s">
        <v>742</v>
      </c>
      <c r="C38" s="75" t="s">
        <v>55</v>
      </c>
      <c r="D38" s="75" t="s">
        <v>715</v>
      </c>
      <c r="E38" s="75" t="s">
        <v>716</v>
      </c>
      <c r="F38" s="113">
        <f>Ведомственная!G60</f>
        <v>19</v>
      </c>
      <c r="G38" s="113">
        <f>Ведомственная!H60</f>
        <v>20</v>
      </c>
      <c r="H38" s="113">
        <f>Ведомственная!I60</f>
        <v>22</v>
      </c>
      <c r="I38" s="105">
        <f t="shared" si="1"/>
        <v>61</v>
      </c>
    </row>
    <row r="39" spans="1:9" ht="38.25" outlineLevel="1">
      <c r="A39" s="155" t="s">
        <v>378</v>
      </c>
      <c r="B39" s="156" t="s">
        <v>743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744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855</v>
      </c>
      <c r="B41" s="120" t="s">
        <v>744</v>
      </c>
      <c r="C41" s="75" t="s">
        <v>55</v>
      </c>
      <c r="D41" s="75" t="s">
        <v>716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856</v>
      </c>
      <c r="B42" s="120" t="s">
        <v>744</v>
      </c>
      <c r="C42" s="75" t="s">
        <v>217</v>
      </c>
      <c r="D42" s="75" t="s">
        <v>716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745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854</v>
      </c>
      <c r="B44" s="120" t="s">
        <v>745</v>
      </c>
      <c r="C44" s="75" t="s">
        <v>55</v>
      </c>
      <c r="D44" s="75" t="s">
        <v>716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746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853</v>
      </c>
      <c r="B46" s="122" t="s">
        <v>746</v>
      </c>
      <c r="C46" s="75" t="s">
        <v>55</v>
      </c>
      <c r="D46" s="75" t="s">
        <v>716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747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852</v>
      </c>
      <c r="B48" s="120" t="s">
        <v>747</v>
      </c>
      <c r="C48" s="75" t="s">
        <v>55</v>
      </c>
      <c r="D48" s="75" t="s">
        <v>716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915</v>
      </c>
      <c r="B50" s="121" t="s">
        <v>736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929</v>
      </c>
      <c r="B51" s="120" t="s">
        <v>736</v>
      </c>
      <c r="C51" s="75" t="s">
        <v>152</v>
      </c>
      <c r="D51" s="75" t="s">
        <v>714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748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851</v>
      </c>
      <c r="B53" s="120" t="s">
        <v>748</v>
      </c>
      <c r="C53" s="75" t="s">
        <v>55</v>
      </c>
      <c r="D53" s="75" t="s">
        <v>717</v>
      </c>
      <c r="E53" s="75" t="s">
        <v>714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749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850</v>
      </c>
      <c r="B55" s="120" t="s">
        <v>749</v>
      </c>
      <c r="C55" s="75" t="s">
        <v>55</v>
      </c>
      <c r="D55" s="75" t="s">
        <v>717</v>
      </c>
      <c r="E55" s="75" t="s">
        <v>719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756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847</v>
      </c>
      <c r="B57" s="120" t="s">
        <v>756</v>
      </c>
      <c r="C57" s="75" t="s">
        <v>55</v>
      </c>
      <c r="D57" s="75" t="s">
        <v>717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22" t="s">
        <v>887</v>
      </c>
      <c r="B58" s="121" t="s">
        <v>886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888</v>
      </c>
      <c r="B59" s="121" t="s">
        <v>886</v>
      </c>
      <c r="C59" s="75" t="s">
        <v>55</v>
      </c>
      <c r="D59" s="75" t="s">
        <v>717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757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846</v>
      </c>
      <c r="B61" s="120" t="s">
        <v>757</v>
      </c>
      <c r="C61" s="75" t="s">
        <v>55</v>
      </c>
      <c r="D61" s="75" t="s">
        <v>717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917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918</v>
      </c>
      <c r="B63" s="120" t="s">
        <v>582</v>
      </c>
      <c r="C63" s="75" t="s">
        <v>146</v>
      </c>
      <c r="D63" s="75" t="s">
        <v>21</v>
      </c>
      <c r="E63" s="75" t="s">
        <v>714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789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871</v>
      </c>
      <c r="B65" s="120" t="s">
        <v>789</v>
      </c>
      <c r="C65" s="75" t="s">
        <v>146</v>
      </c>
      <c r="D65" s="75" t="s">
        <v>21</v>
      </c>
      <c r="E65" s="75" t="s">
        <v>716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930</v>
      </c>
      <c r="B66" s="121" t="s">
        <v>792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931</v>
      </c>
      <c r="B67" s="120" t="s">
        <v>792</v>
      </c>
      <c r="C67" s="75" t="s">
        <v>349</v>
      </c>
      <c r="D67" s="75" t="s">
        <v>24</v>
      </c>
      <c r="E67" s="75" t="s">
        <v>714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750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751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752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864</v>
      </c>
      <c r="B71" s="120" t="s">
        <v>752</v>
      </c>
      <c r="C71" s="75" t="s">
        <v>55</v>
      </c>
      <c r="D71" s="75" t="s">
        <v>717</v>
      </c>
      <c r="E71" s="75" t="s">
        <v>722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753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848</v>
      </c>
      <c r="B73" s="120" t="s">
        <v>753</v>
      </c>
      <c r="C73" s="75" t="s">
        <v>55</v>
      </c>
      <c r="D73" s="75" t="s">
        <v>717</v>
      </c>
      <c r="E73" s="75" t="s">
        <v>722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951</v>
      </c>
      <c r="B74" s="262" t="s">
        <v>753</v>
      </c>
      <c r="C74" s="261" t="s">
        <v>217</v>
      </c>
      <c r="D74" s="261" t="s">
        <v>717</v>
      </c>
      <c r="E74" s="261" t="s">
        <v>722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885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849</v>
      </c>
      <c r="B76" s="120" t="s">
        <v>885</v>
      </c>
      <c r="C76" s="75" t="s">
        <v>55</v>
      </c>
      <c r="D76" s="75" t="s">
        <v>717</v>
      </c>
      <c r="E76" s="75" t="s">
        <v>722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754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755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848</v>
      </c>
      <c r="B79" s="120" t="s">
        <v>755</v>
      </c>
      <c r="C79" s="75" t="s">
        <v>55</v>
      </c>
      <c r="D79" s="75" t="s">
        <v>717</v>
      </c>
      <c r="E79" s="75" t="s">
        <v>722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758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759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760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845</v>
      </c>
      <c r="B83" s="120" t="s">
        <v>760</v>
      </c>
      <c r="C83" s="75" t="s">
        <v>55</v>
      </c>
      <c r="D83" s="75" t="s">
        <v>718</v>
      </c>
      <c r="E83" s="75" t="s">
        <v>714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761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844</v>
      </c>
      <c r="B85" s="122" t="s">
        <v>761</v>
      </c>
      <c r="C85" s="123" t="s">
        <v>254</v>
      </c>
      <c r="D85" s="119" t="s">
        <v>718</v>
      </c>
      <c r="E85" s="119" t="s">
        <v>714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762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838</v>
      </c>
      <c r="B87" s="120" t="s">
        <v>762</v>
      </c>
      <c r="C87" s="75" t="s">
        <v>55</v>
      </c>
      <c r="D87" s="75" t="s">
        <v>718</v>
      </c>
      <c r="E87" s="75" t="s">
        <v>715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763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843</v>
      </c>
      <c r="B89" s="120" t="s">
        <v>763</v>
      </c>
      <c r="C89" s="75" t="s">
        <v>55</v>
      </c>
      <c r="D89" s="75" t="s">
        <v>718</v>
      </c>
      <c r="E89" s="75" t="s">
        <v>715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764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842</v>
      </c>
      <c r="B91" s="120" t="s">
        <v>764</v>
      </c>
      <c r="C91" s="75" t="s">
        <v>55</v>
      </c>
      <c r="D91" s="75" t="s">
        <v>718</v>
      </c>
      <c r="E91" s="75" t="s">
        <v>715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765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841</v>
      </c>
      <c r="B93" s="120" t="s">
        <v>765</v>
      </c>
      <c r="C93" s="75" t="s">
        <v>55</v>
      </c>
      <c r="D93" s="75" t="s">
        <v>718</v>
      </c>
      <c r="E93" s="75" t="s">
        <v>715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766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840</v>
      </c>
      <c r="B95" s="120" t="s">
        <v>766</v>
      </c>
      <c r="C95" s="75" t="s">
        <v>55</v>
      </c>
      <c r="D95" s="75" t="s">
        <v>718</v>
      </c>
      <c r="E95" s="75" t="s">
        <v>715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795</v>
      </c>
      <c r="B96" s="120" t="s">
        <v>794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839</v>
      </c>
      <c r="B97" s="120" t="s">
        <v>794</v>
      </c>
      <c r="C97" s="75" t="s">
        <v>55</v>
      </c>
      <c r="D97" s="75" t="s">
        <v>718</v>
      </c>
      <c r="E97" s="75" t="s">
        <v>715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780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823</v>
      </c>
      <c r="B99" s="120" t="s">
        <v>780</v>
      </c>
      <c r="C99" s="75" t="s">
        <v>254</v>
      </c>
      <c r="D99" s="75" t="s">
        <v>718</v>
      </c>
      <c r="E99" s="75" t="s">
        <v>718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897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823</v>
      </c>
      <c r="B101" s="120" t="s">
        <v>897</v>
      </c>
      <c r="C101" s="75" t="s">
        <v>254</v>
      </c>
      <c r="D101" s="75" t="s">
        <v>718</v>
      </c>
      <c r="E101" s="75" t="s">
        <v>718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767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21" t="s">
        <v>890</v>
      </c>
      <c r="B103" s="118" t="s">
        <v>889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21" t="s">
        <v>891</v>
      </c>
      <c r="B104" s="118" t="s">
        <v>889</v>
      </c>
      <c r="C104" s="75" t="s">
        <v>55</v>
      </c>
      <c r="D104" s="75" t="s">
        <v>718</v>
      </c>
      <c r="E104" s="75" t="s">
        <v>716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21" t="s">
        <v>893</v>
      </c>
      <c r="B105" s="118" t="s">
        <v>892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894</v>
      </c>
      <c r="B106" s="118" t="s">
        <v>892</v>
      </c>
      <c r="C106" s="75" t="s">
        <v>55</v>
      </c>
      <c r="D106" s="75" t="s">
        <v>718</v>
      </c>
      <c r="E106" s="75" t="s">
        <v>716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768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838</v>
      </c>
      <c r="B108" s="120" t="s">
        <v>768</v>
      </c>
      <c r="C108" s="75" t="s">
        <v>55</v>
      </c>
      <c r="D108" s="75" t="s">
        <v>718</v>
      </c>
      <c r="E108" s="75" t="s">
        <v>716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769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837</v>
      </c>
      <c r="B110" s="120" t="s">
        <v>769</v>
      </c>
      <c r="C110" s="75" t="s">
        <v>55</v>
      </c>
      <c r="D110" s="75" t="s">
        <v>718</v>
      </c>
      <c r="E110" s="75" t="s">
        <v>716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904</v>
      </c>
      <c r="B111" s="121" t="s">
        <v>903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905</v>
      </c>
      <c r="B112" s="120" t="s">
        <v>903</v>
      </c>
      <c r="C112" s="75" t="s">
        <v>55</v>
      </c>
      <c r="D112" s="75" t="s">
        <v>718</v>
      </c>
      <c r="E112" s="75" t="s">
        <v>716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770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824</v>
      </c>
      <c r="B114" s="120" t="s">
        <v>770</v>
      </c>
      <c r="C114" s="75" t="s">
        <v>55</v>
      </c>
      <c r="D114" s="75" t="s">
        <v>718</v>
      </c>
      <c r="E114" s="75" t="s">
        <v>716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836</v>
      </c>
      <c r="B115" s="120" t="s">
        <v>770</v>
      </c>
      <c r="C115" s="75" t="s">
        <v>152</v>
      </c>
      <c r="D115" s="75" t="s">
        <v>718</v>
      </c>
      <c r="E115" s="75" t="s">
        <v>716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872</v>
      </c>
      <c r="B116" s="121" t="s">
        <v>771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835</v>
      </c>
      <c r="B117" s="120" t="s">
        <v>771</v>
      </c>
      <c r="C117" s="75" t="s">
        <v>55</v>
      </c>
      <c r="D117" s="75" t="s">
        <v>718</v>
      </c>
      <c r="E117" s="75" t="s">
        <v>716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952</v>
      </c>
      <c r="B118" s="262" t="s">
        <v>771</v>
      </c>
      <c r="C118" s="261" t="s">
        <v>217</v>
      </c>
      <c r="D118" s="261" t="s">
        <v>718</v>
      </c>
      <c r="E118" s="261" t="s">
        <v>716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873</v>
      </c>
      <c r="B119" s="121" t="s">
        <v>772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874</v>
      </c>
      <c r="B120" s="120" t="s">
        <v>772</v>
      </c>
      <c r="C120" s="75" t="s">
        <v>55</v>
      </c>
      <c r="D120" s="75" t="s">
        <v>718</v>
      </c>
      <c r="E120" s="75" t="s">
        <v>716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773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832</v>
      </c>
      <c r="B122" s="120" t="s">
        <v>773</v>
      </c>
      <c r="C122" s="75" t="s">
        <v>55</v>
      </c>
      <c r="D122" s="75" t="s">
        <v>718</v>
      </c>
      <c r="E122" s="75" t="s">
        <v>716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953</v>
      </c>
      <c r="B123" s="262" t="s">
        <v>773</v>
      </c>
      <c r="C123" s="261" t="s">
        <v>217</v>
      </c>
      <c r="D123" s="261" t="s">
        <v>718</v>
      </c>
      <c r="E123" s="261" t="s">
        <v>716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774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831</v>
      </c>
      <c r="B125" s="120" t="s">
        <v>774</v>
      </c>
      <c r="C125" s="75" t="s">
        <v>55</v>
      </c>
      <c r="D125" s="75" t="s">
        <v>718</v>
      </c>
      <c r="E125" s="75" t="s">
        <v>716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775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875</v>
      </c>
      <c r="B127" s="120" t="s">
        <v>775</v>
      </c>
      <c r="C127" s="75" t="s">
        <v>55</v>
      </c>
      <c r="D127" s="75" t="s">
        <v>718</v>
      </c>
      <c r="E127" s="75" t="s">
        <v>716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776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828</v>
      </c>
      <c r="B129" s="120" t="s">
        <v>776</v>
      </c>
      <c r="C129" s="75" t="s">
        <v>55</v>
      </c>
      <c r="D129" s="75" t="s">
        <v>718</v>
      </c>
      <c r="E129" s="75" t="s">
        <v>716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829</v>
      </c>
      <c r="B130" s="120" t="s">
        <v>776</v>
      </c>
      <c r="C130" s="75" t="s">
        <v>152</v>
      </c>
      <c r="D130" s="75" t="s">
        <v>718</v>
      </c>
      <c r="E130" s="75" t="s">
        <v>716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777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826</v>
      </c>
      <c r="B132" s="120" t="s">
        <v>777</v>
      </c>
      <c r="C132" s="75" t="s">
        <v>55</v>
      </c>
      <c r="D132" s="75" t="s">
        <v>718</v>
      </c>
      <c r="E132" s="75" t="s">
        <v>716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827</v>
      </c>
      <c r="B133" s="120" t="s">
        <v>777</v>
      </c>
      <c r="C133" s="75" t="s">
        <v>147</v>
      </c>
      <c r="D133" s="75" t="s">
        <v>718</v>
      </c>
      <c r="E133" s="75" t="s">
        <v>716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778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825</v>
      </c>
      <c r="B135" s="120" t="s">
        <v>778</v>
      </c>
      <c r="C135" s="75" t="s">
        <v>55</v>
      </c>
      <c r="D135" s="75" t="s">
        <v>718</v>
      </c>
      <c r="E135" s="75" t="s">
        <v>716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779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876</v>
      </c>
      <c r="B137" s="120" t="s">
        <v>779</v>
      </c>
      <c r="C137" s="75" t="s">
        <v>55</v>
      </c>
      <c r="D137" s="75" t="s">
        <v>718</v>
      </c>
      <c r="E137" s="75" t="s">
        <v>716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781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823</v>
      </c>
      <c r="B139" s="120" t="s">
        <v>781</v>
      </c>
      <c r="C139" s="75" t="s">
        <v>254</v>
      </c>
      <c r="D139" s="75" t="s">
        <v>718</v>
      </c>
      <c r="E139" s="75" t="s">
        <v>718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902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900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901</v>
      </c>
      <c r="B142" s="120" t="s">
        <v>900</v>
      </c>
      <c r="C142" s="75" t="s">
        <v>55</v>
      </c>
      <c r="D142" s="75" t="s">
        <v>718</v>
      </c>
      <c r="E142" s="75" t="s">
        <v>716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782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783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784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821</v>
      </c>
      <c r="B146" s="120" t="s">
        <v>784</v>
      </c>
      <c r="C146" s="75" t="s">
        <v>55</v>
      </c>
      <c r="D146" s="75" t="s">
        <v>719</v>
      </c>
      <c r="E146" s="75" t="s">
        <v>714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818</v>
      </c>
      <c r="B147" s="120" t="s">
        <v>784</v>
      </c>
      <c r="C147" s="75" t="s">
        <v>147</v>
      </c>
      <c r="D147" s="75" t="s">
        <v>719</v>
      </c>
      <c r="E147" s="75" t="s">
        <v>714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877</v>
      </c>
      <c r="B148" s="120" t="s">
        <v>784</v>
      </c>
      <c r="C148" s="75" t="s">
        <v>152</v>
      </c>
      <c r="D148" s="75" t="s">
        <v>719</v>
      </c>
      <c r="E148" s="75" t="s">
        <v>714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785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819</v>
      </c>
      <c r="B150" s="122" t="s">
        <v>785</v>
      </c>
      <c r="C150" s="123" t="s">
        <v>55</v>
      </c>
      <c r="D150" s="75" t="s">
        <v>719</v>
      </c>
      <c r="E150" s="75" t="s">
        <v>714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820</v>
      </c>
      <c r="B151" s="122" t="s">
        <v>785</v>
      </c>
      <c r="C151" s="123" t="s">
        <v>147</v>
      </c>
      <c r="D151" s="75" t="s">
        <v>719</v>
      </c>
      <c r="E151" s="75" t="s">
        <v>714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786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817</v>
      </c>
      <c r="B153" s="122" t="s">
        <v>786</v>
      </c>
      <c r="C153" s="123" t="s">
        <v>55</v>
      </c>
      <c r="D153" s="123" t="s">
        <v>719</v>
      </c>
      <c r="E153" s="123" t="s">
        <v>714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787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788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816</v>
      </c>
      <c r="B156" s="122" t="s">
        <v>788</v>
      </c>
      <c r="C156" s="123" t="s">
        <v>55</v>
      </c>
      <c r="D156" s="123" t="s">
        <v>719</v>
      </c>
      <c r="E156" s="123" t="s">
        <v>714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790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814</v>
      </c>
      <c r="B158" s="120" t="s">
        <v>790</v>
      </c>
      <c r="C158" s="75" t="s">
        <v>55</v>
      </c>
      <c r="D158" s="75" t="s">
        <v>22</v>
      </c>
      <c r="E158" s="75" t="s">
        <v>714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791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878</v>
      </c>
      <c r="B160" s="122" t="s">
        <v>791</v>
      </c>
      <c r="C160" s="123" t="s">
        <v>55</v>
      </c>
      <c r="D160" s="75" t="s">
        <v>22</v>
      </c>
      <c r="E160" s="75" t="s">
        <v>715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13188.22776</v>
      </c>
      <c r="G166" s="137">
        <f>Ведомственная!H249</f>
        <v>2988.6277600000003</v>
      </c>
      <c r="H166" s="137">
        <f>Ведомственная!I249</f>
        <v>12790.587759999999</v>
      </c>
      <c r="I166" s="105">
        <f t="shared" si="63"/>
        <v>28967.44328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L13" sqref="L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710</v>
      </c>
    </row>
    <row r="2" spans="1:8" ht="127.9" customHeight="1">
      <c r="B2" s="173" t="s">
        <v>932</v>
      </c>
    </row>
    <row r="3" spans="1:8">
      <c r="B3" s="174" t="s">
        <v>706</v>
      </c>
    </row>
    <row r="4" spans="1:8" ht="45.6" customHeight="1">
      <c r="A4" s="295" t="s">
        <v>933</v>
      </c>
      <c r="B4" s="295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6">
        <f>B9</f>
        <v>1272.0999999999999</v>
      </c>
    </row>
    <row r="9" spans="1:8">
      <c r="A9" s="177" t="s">
        <v>572</v>
      </c>
      <c r="B9" s="178">
        <f>B10</f>
        <v>1272.0999999999999</v>
      </c>
    </row>
    <row r="10" spans="1:8" ht="26.25">
      <c r="A10" s="179" t="s">
        <v>934</v>
      </c>
      <c r="B10" s="178">
        <f>B11</f>
        <v>1272.0999999999999</v>
      </c>
    </row>
    <row r="11" spans="1:8">
      <c r="A11" s="179" t="s">
        <v>573</v>
      </c>
      <c r="B11" s="178">
        <f>B12+B13+B14+B16+B15</f>
        <v>1272.0999999999999</v>
      </c>
    </row>
    <row r="12" spans="1:8" ht="25.5">
      <c r="A12" s="180" t="s">
        <v>574</v>
      </c>
      <c r="B12" s="178"/>
    </row>
    <row r="13" spans="1:8" ht="25.5">
      <c r="A13" s="180" t="s">
        <v>635</v>
      </c>
      <c r="B13" s="178">
        <f>Ведомственная!G101</f>
        <v>0</v>
      </c>
    </row>
    <row r="14" spans="1:8">
      <c r="A14" s="180" t="s">
        <v>636</v>
      </c>
      <c r="B14" s="178">
        <f>Ведомственная!G95-Ведомственная!G101</f>
        <v>1272.0999999999999</v>
      </c>
    </row>
    <row r="15" spans="1:8" ht="38.25">
      <c r="A15" s="180" t="s">
        <v>637</v>
      </c>
      <c r="B15" s="178">
        <f>Ведомственная!G103</f>
        <v>0</v>
      </c>
    </row>
    <row r="16" spans="1:8" ht="63.75">
      <c r="A16" s="180" t="s">
        <v>575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7" t="s">
        <v>711</v>
      </c>
      <c r="H1" s="267"/>
    </row>
    <row r="2" spans="1:8" ht="93.6" customHeight="1">
      <c r="G2" s="268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8"/>
    </row>
    <row r="3" spans="1:8" ht="20.45" customHeight="1">
      <c r="G3" s="267" t="str">
        <f>Ведомственная!H3</f>
        <v>от "___" декабря 2024 года № _____</v>
      </c>
      <c r="H3" s="267"/>
    </row>
    <row r="4" spans="1:8" ht="58.15" customHeight="1">
      <c r="A4" s="296" t="s">
        <v>935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82" t="s">
        <v>360</v>
      </c>
      <c r="B6" s="182" t="s">
        <v>725</v>
      </c>
      <c r="C6" s="183" t="s">
        <v>726</v>
      </c>
      <c r="D6" s="183" t="s">
        <v>724</v>
      </c>
      <c r="E6" s="183" t="s">
        <v>727</v>
      </c>
      <c r="F6" s="184" t="s">
        <v>361</v>
      </c>
      <c r="G6" s="184" t="s">
        <v>463</v>
      </c>
      <c r="H6" s="184" t="s">
        <v>804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577</v>
      </c>
      <c r="C8" s="186"/>
      <c r="D8" s="186"/>
      <c r="E8" s="186"/>
      <c r="F8" s="187">
        <f>F9</f>
        <v>315</v>
      </c>
      <c r="G8" s="187">
        <f t="shared" ref="G8:H10" si="0">G9</f>
        <v>115</v>
      </c>
      <c r="H8" s="187">
        <f t="shared" si="0"/>
        <v>220</v>
      </c>
    </row>
    <row r="9" spans="1:8" ht="25.5">
      <c r="A9" s="188" t="s">
        <v>578</v>
      </c>
      <c r="B9" s="189" t="s">
        <v>579</v>
      </c>
      <c r="C9" s="189"/>
      <c r="D9" s="189"/>
      <c r="E9" s="189"/>
      <c r="F9" s="190">
        <f>F10</f>
        <v>315</v>
      </c>
      <c r="G9" s="190">
        <f t="shared" si="0"/>
        <v>115</v>
      </c>
      <c r="H9" s="190">
        <f t="shared" si="0"/>
        <v>220</v>
      </c>
    </row>
    <row r="10" spans="1:8" ht="38.25">
      <c r="A10" s="188" t="s">
        <v>580</v>
      </c>
      <c r="B10" s="189" t="s">
        <v>581</v>
      </c>
      <c r="C10" s="188"/>
      <c r="D10" s="188"/>
      <c r="E10" s="188"/>
      <c r="F10" s="190">
        <f>F11</f>
        <v>315</v>
      </c>
      <c r="G10" s="190">
        <f t="shared" si="0"/>
        <v>115</v>
      </c>
      <c r="H10" s="190">
        <f t="shared" si="0"/>
        <v>220</v>
      </c>
    </row>
    <row r="11" spans="1:8" ht="76.5">
      <c r="A11" s="188" t="s">
        <v>918</v>
      </c>
      <c r="B11" s="191" t="s">
        <v>582</v>
      </c>
      <c r="C11" s="191">
        <v>300</v>
      </c>
      <c r="D11" s="191">
        <v>10</v>
      </c>
      <c r="E11" s="192" t="s">
        <v>714</v>
      </c>
      <c r="F11" s="181">
        <f>Ведомственная!G217</f>
        <v>315</v>
      </c>
      <c r="G11" s="181">
        <f>Ведомственная!H217</f>
        <v>115</v>
      </c>
      <c r="H11" s="181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712</v>
      </c>
      <c r="G1" s="301"/>
      <c r="H1" s="301"/>
    </row>
    <row r="2" spans="1:8" ht="77.45" customHeight="1">
      <c r="F2" s="302" t="s">
        <v>936</v>
      </c>
      <c r="G2" s="302"/>
      <c r="H2" s="302"/>
    </row>
    <row r="3" spans="1:8" ht="18.600000000000001" customHeight="1">
      <c r="F3" s="301" t="s">
        <v>706</v>
      </c>
      <c r="G3" s="301"/>
      <c r="H3" s="301"/>
    </row>
    <row r="4" spans="1:8" ht="52.15" customHeight="1">
      <c r="A4" s="300" t="s">
        <v>937</v>
      </c>
      <c r="B4" s="300"/>
      <c r="C4" s="300"/>
      <c r="D4" s="300"/>
      <c r="E4" s="300"/>
      <c r="F4" s="300"/>
      <c r="G4" s="300"/>
      <c r="H4" s="300"/>
    </row>
    <row r="7" spans="1:8">
      <c r="A7" s="299" t="s">
        <v>594</v>
      </c>
      <c r="B7" s="299" t="s">
        <v>595</v>
      </c>
      <c r="C7" s="299" t="s">
        <v>361</v>
      </c>
      <c r="D7" s="299"/>
      <c r="E7" s="299" t="s">
        <v>463</v>
      </c>
      <c r="F7" s="299"/>
      <c r="G7" s="299" t="s">
        <v>804</v>
      </c>
      <c r="H7" s="299"/>
    </row>
    <row r="8" spans="1:8" ht="25.5">
      <c r="A8" s="299"/>
      <c r="B8" s="299"/>
      <c r="C8" s="182" t="s">
        <v>638</v>
      </c>
      <c r="D8" s="182" t="s">
        <v>596</v>
      </c>
      <c r="E8" s="182" t="s">
        <v>638</v>
      </c>
      <c r="F8" s="182" t="s">
        <v>596</v>
      </c>
      <c r="G8" s="182" t="s">
        <v>638</v>
      </c>
      <c r="H8" s="182" t="s">
        <v>596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298">
        <v>1</v>
      </c>
      <c r="B10" s="185" t="s">
        <v>583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298"/>
      <c r="B11" s="188" t="s">
        <v>584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298"/>
      <c r="B12" s="198" t="s">
        <v>585</v>
      </c>
      <c r="C12" s="196"/>
      <c r="D12" s="199"/>
      <c r="E12" s="196"/>
      <c r="F12" s="199"/>
      <c r="G12" s="196"/>
      <c r="H12" s="199"/>
    </row>
    <row r="13" spans="1:8" ht="38.25">
      <c r="A13" s="298"/>
      <c r="B13" s="200" t="s">
        <v>586</v>
      </c>
      <c r="C13" s="196"/>
      <c r="D13" s="199"/>
      <c r="E13" s="196"/>
      <c r="F13" s="199"/>
      <c r="G13" s="196"/>
      <c r="H13" s="197"/>
    </row>
    <row r="14" spans="1:8" ht="114.75">
      <c r="A14" s="298"/>
      <c r="B14" s="200" t="s">
        <v>907</v>
      </c>
      <c r="C14" s="196"/>
      <c r="D14" s="199"/>
      <c r="E14" s="196"/>
      <c r="F14" s="199"/>
      <c r="G14" s="196"/>
      <c r="H14" s="197"/>
    </row>
    <row r="15" spans="1:8">
      <c r="A15" s="298"/>
      <c r="B15" s="188" t="s">
        <v>587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298"/>
      <c r="B16" s="198" t="s">
        <v>588</v>
      </c>
      <c r="C16" s="196"/>
      <c r="D16" s="199"/>
      <c r="E16" s="196"/>
      <c r="F16" s="199"/>
      <c r="G16" s="196"/>
      <c r="H16" s="197"/>
    </row>
    <row r="17" spans="1:8" ht="102">
      <c r="A17" s="298"/>
      <c r="B17" s="198" t="s">
        <v>906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298">
        <v>2</v>
      </c>
      <c r="B18" s="185" t="s">
        <v>589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298"/>
      <c r="B19" s="188" t="s">
        <v>590</v>
      </c>
      <c r="C19" s="196"/>
      <c r="D19" s="199"/>
      <c r="E19" s="196"/>
      <c r="F19" s="199"/>
      <c r="G19" s="196"/>
      <c r="H19" s="199"/>
    </row>
    <row r="20" spans="1:8">
      <c r="A20" s="298"/>
      <c r="B20" s="188" t="s">
        <v>591</v>
      </c>
      <c r="C20" s="196"/>
      <c r="D20" s="203"/>
      <c r="E20" s="196"/>
      <c r="F20" s="203"/>
      <c r="G20" s="196"/>
      <c r="H20" s="199"/>
    </row>
    <row r="21" spans="1:8" ht="102">
      <c r="A21" s="298">
        <v>3</v>
      </c>
      <c r="B21" s="185" t="s">
        <v>592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298"/>
      <c r="B22" s="188" t="s">
        <v>590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298"/>
      <c r="B23" s="188" t="s">
        <v>593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user</cp:lastModifiedBy>
  <cp:lastPrinted>2024-12-23T08:41:05Z</cp:lastPrinted>
  <dcterms:created xsi:type="dcterms:W3CDTF">2023-09-11T19:44:40Z</dcterms:created>
  <dcterms:modified xsi:type="dcterms:W3CDTF">2024-12-23T08:41:16Z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