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5" activeTab="5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J438" i="2"/>
  <c r="J410"/>
  <c r="H165" i="3"/>
  <c r="G165" i="4" s="1"/>
  <c r="L378" i="2"/>
  <c r="M378"/>
  <c r="N378"/>
  <c r="I165" i="3" s="1"/>
  <c r="H165" i="4" s="1"/>
  <c r="K378" i="2"/>
  <c r="J379"/>
  <c r="J380"/>
  <c r="L357"/>
  <c r="M357"/>
  <c r="H160" i="3" s="1"/>
  <c r="G160" i="4" s="1"/>
  <c r="N357" i="2"/>
  <c r="I160" i="3" s="1"/>
  <c r="H118" i="5" s="1"/>
  <c r="K357" i="2"/>
  <c r="J358"/>
  <c r="J359"/>
  <c r="F244" i="4"/>
  <c r="F245"/>
  <c r="F246"/>
  <c r="F247"/>
  <c r="F248"/>
  <c r="L229" i="2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I115"/>
  <c r="I114" s="1"/>
  <c r="H115"/>
  <c r="H114" s="1"/>
  <c r="I38"/>
  <c r="H38"/>
  <c r="H37" s="1"/>
  <c r="H36" s="1"/>
  <c r="H35" s="1"/>
  <c r="H34" s="1"/>
  <c r="H33" s="1"/>
  <c r="G246"/>
  <c r="G245" s="1"/>
  <c r="G244" s="1"/>
  <c r="H242"/>
  <c r="H241" s="1"/>
  <c r="H240" s="1"/>
  <c r="H239" s="1"/>
  <c r="H238" s="1"/>
  <c r="H237" s="1"/>
  <c r="I37"/>
  <c r="I36" s="1"/>
  <c r="I35" s="1"/>
  <c r="I34" s="1"/>
  <c r="I33" s="1"/>
  <c r="K408" i="2"/>
  <c r="K395" s="1"/>
  <c r="K150"/>
  <c r="K521"/>
  <c r="F160" i="4" l="1"/>
  <c r="H160"/>
  <c r="G123" i="5"/>
  <c r="H123"/>
  <c r="G118"/>
  <c r="J378" i="2"/>
  <c r="G165" i="3" s="1"/>
  <c r="F165" i="4" s="1"/>
  <c r="H74" i="5"/>
  <c r="J357" i="2"/>
  <c r="G160" i="3" s="1"/>
  <c r="F118" i="5" s="1"/>
  <c r="G74"/>
  <c r="J229" i="2"/>
  <c r="G100" i="3" s="1"/>
  <c r="F100" i="4" s="1"/>
  <c r="D41" i="7"/>
  <c r="K494" i="2"/>
  <c r="M395"/>
  <c r="N395"/>
  <c r="F74" i="5" l="1"/>
  <c r="F123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G145" i="4" l="1"/>
  <c r="H146" i="3"/>
  <c r="H145" s="1"/>
  <c r="G103" i="5" s="1"/>
  <c r="H148" i="3"/>
  <c r="H147" s="1"/>
  <c r="G105" i="5" s="1"/>
  <c r="H103"/>
  <c r="I146" i="3"/>
  <c r="I145" s="1"/>
  <c r="H106" i="5"/>
  <c r="I148" i="3"/>
  <c r="I147" s="1"/>
  <c r="G146" i="4"/>
  <c r="H146"/>
  <c r="H145"/>
  <c r="H147"/>
  <c r="J316" i="2"/>
  <c r="K315"/>
  <c r="J315" s="1"/>
  <c r="J317"/>
  <c r="J311"/>
  <c r="K310"/>
  <c r="J310" s="1"/>
  <c r="J312"/>
  <c r="G104" i="5" l="1"/>
  <c r="G106"/>
  <c r="G146" i="3"/>
  <c r="J146" s="1"/>
  <c r="J148"/>
  <c r="G148"/>
  <c r="G148" i="4"/>
  <c r="H148"/>
  <c r="H104" i="5"/>
  <c r="F106"/>
  <c r="G147" i="4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242" i="3" l="1"/>
  <c r="F243" i="4"/>
  <c r="F148"/>
  <c r="I148" s="1"/>
  <c r="G147" i="3"/>
  <c r="I106" i="5"/>
  <c r="F115" i="4"/>
  <c r="G114" i="3"/>
  <c r="F114" i="4" s="1"/>
  <c r="J554" i="2"/>
  <c r="F146" i="4"/>
  <c r="I146" s="1"/>
  <c r="G145" i="3"/>
  <c r="F104" i="5"/>
  <c r="I104" s="1"/>
  <c r="J115" i="3"/>
  <c r="F61" i="5"/>
  <c r="I61" s="1"/>
  <c r="H113" i="4"/>
  <c r="H59" i="5"/>
  <c r="G113" i="4"/>
  <c r="G59" i="5"/>
  <c r="J114" i="3"/>
  <c r="H190" i="4"/>
  <c r="H101" i="5"/>
  <c r="G190" i="4"/>
  <c r="G101" i="5"/>
  <c r="J452" i="2"/>
  <c r="J451"/>
  <c r="J252"/>
  <c r="K251"/>
  <c r="J251" s="1"/>
  <c r="G113" i="3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F147" l="1"/>
  <c r="I147" s="1"/>
  <c r="J147" i="3"/>
  <c r="F242" i="4"/>
  <c r="G241" i="3"/>
  <c r="G112"/>
  <c r="F112" i="4" s="1"/>
  <c r="F113"/>
  <c r="I113" s="1"/>
  <c r="F145"/>
  <c r="I145" s="1"/>
  <c r="J145" i="3"/>
  <c r="J190"/>
  <c r="G190"/>
  <c r="F103" i="5"/>
  <c r="I103" s="1"/>
  <c r="F105"/>
  <c r="I105" s="1"/>
  <c r="E20" i="7"/>
  <c r="D20"/>
  <c r="D17" s="1"/>
  <c r="C20"/>
  <c r="C17" s="1"/>
  <c r="E17"/>
  <c r="F59" i="5"/>
  <c r="I59" s="1"/>
  <c r="J113" i="3"/>
  <c r="F101" i="5"/>
  <c r="I101" s="1"/>
  <c r="G100"/>
  <c r="G189" i="4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G240" i="3" l="1"/>
  <c r="F241" i="4"/>
  <c r="F190"/>
  <c r="I190" s="1"/>
  <c r="G189" i="3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G239" i="3" l="1"/>
  <c r="F240" i="4"/>
  <c r="F189"/>
  <c r="I189" s="1"/>
  <c r="J189" i="3"/>
  <c r="F100" i="5"/>
  <c r="I100" s="1"/>
  <c r="F58"/>
  <c r="J298" i="2"/>
  <c r="J304"/>
  <c r="E8" i="12"/>
  <c r="E7"/>
  <c r="E12"/>
  <c r="F239" i="4" l="1"/>
  <c r="G238" i="3"/>
  <c r="J140"/>
  <c r="G140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F140" i="4" l="1"/>
  <c r="I140" s="1"/>
  <c r="G139" i="3"/>
  <c r="F97" i="5"/>
  <c r="I97" s="1"/>
  <c r="F238" i="4"/>
  <c r="G237" i="3"/>
  <c r="F237" i="4" s="1"/>
  <c r="E38" i="7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F139" i="4" l="1"/>
  <c r="I139" s="1"/>
  <c r="J139" i="3"/>
  <c r="F96" i="5"/>
  <c r="I96" s="1"/>
  <c r="D9" i="7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H244"/>
  <c r="G191" l="1"/>
  <c r="H193" i="3"/>
  <c r="H192" s="1"/>
  <c r="H191" s="1"/>
  <c r="N237" i="2"/>
  <c r="I105" i="3"/>
  <c r="I104" s="1"/>
  <c r="I103" s="1"/>
  <c r="H191" i="4"/>
  <c r="I193" i="3"/>
  <c r="I192" s="1"/>
  <c r="I191" s="1"/>
  <c r="M237" i="2"/>
  <c r="H105" i="3"/>
  <c r="H104" s="1"/>
  <c r="H103" s="1"/>
  <c r="G27" i="6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H33" i="4"/>
  <c r="H51" i="5"/>
  <c r="H50" s="1"/>
  <c r="H193" i="4"/>
  <c r="H139" i="5"/>
  <c r="H138" s="1"/>
  <c r="H237" i="4"/>
  <c r="H67" i="5"/>
  <c r="H66" s="1"/>
  <c r="H247" i="4"/>
  <c r="G33"/>
  <c r="G51" i="5"/>
  <c r="G50" s="1"/>
  <c r="G247" i="4"/>
  <c r="H161" i="5"/>
  <c r="F161"/>
  <c r="H163"/>
  <c r="H246" i="4"/>
  <c r="F163" i="5"/>
  <c r="H192" i="4"/>
  <c r="H162" i="5"/>
  <c r="H245" i="4"/>
  <c r="F162" i="5"/>
  <c r="G193" i="4" l="1"/>
  <c r="G139" i="5"/>
  <c r="G138" s="1"/>
  <c r="G192" i="4"/>
  <c r="D25" i="6"/>
  <c r="G26"/>
  <c r="I164" i="5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93" i="3" l="1"/>
  <c r="J193" s="1"/>
  <c r="J105"/>
  <c r="G105"/>
  <c r="D24" i="6"/>
  <c r="G24" s="1"/>
  <c r="G25"/>
  <c r="K51" i="11"/>
  <c r="J49" i="12"/>
  <c r="J46" s="1"/>
  <c r="J48" i="11"/>
  <c r="I49" i="12"/>
  <c r="I46" s="1"/>
  <c r="I48" i="11"/>
  <c r="F79" i="5"/>
  <c r="I79" s="1"/>
  <c r="G104" i="4"/>
  <c r="J244" i="3"/>
  <c r="G162" i="5"/>
  <c r="I162" s="1"/>
  <c r="G245" i="4"/>
  <c r="I245" s="1"/>
  <c r="G46" i="12"/>
  <c r="G48" i="11"/>
  <c r="H103" i="4"/>
  <c r="G103"/>
  <c r="F105" l="1"/>
  <c r="I105" s="1"/>
  <c r="G104" i="3"/>
  <c r="F193" i="4"/>
  <c r="G192" i="3"/>
  <c r="K49" i="12"/>
  <c r="K46" s="1"/>
  <c r="K48" i="11"/>
  <c r="F78" i="5"/>
  <c r="I78" s="1"/>
  <c r="G244" i="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I173" s="1"/>
  <c r="M424" i="2"/>
  <c r="M423" s="1"/>
  <c r="H174" i="3" s="1"/>
  <c r="H173" s="1"/>
  <c r="L424" i="2"/>
  <c r="L423" s="1"/>
  <c r="N420"/>
  <c r="N419" s="1"/>
  <c r="I172" i="3" s="1"/>
  <c r="M420" i="2"/>
  <c r="M419" s="1"/>
  <c r="H172" i="3" s="1"/>
  <c r="L420" i="2"/>
  <c r="L419" s="1"/>
  <c r="N394"/>
  <c r="I171" i="3" s="1"/>
  <c r="M394" i="2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G103" i="3" l="1"/>
  <c r="B15" i="8" s="1"/>
  <c r="F104" i="4"/>
  <c r="I104" s="1"/>
  <c r="J104" i="3"/>
  <c r="G191"/>
  <c r="F191" i="4" s="1"/>
  <c r="F192"/>
  <c r="I128" i="3"/>
  <c r="I127" s="1"/>
  <c r="I126" s="1"/>
  <c r="I125" s="1"/>
  <c r="I155"/>
  <c r="I203"/>
  <c r="I211"/>
  <c r="H128"/>
  <c r="H127" s="1"/>
  <c r="H126" s="1"/>
  <c r="H125" s="1"/>
  <c r="H155"/>
  <c r="I42"/>
  <c r="I41" s="1"/>
  <c r="I40" s="1"/>
  <c r="I39" s="1"/>
  <c r="I66"/>
  <c r="I65" s="1"/>
  <c r="I64" s="1"/>
  <c r="I63" s="1"/>
  <c r="I62" s="1"/>
  <c r="I61" s="1"/>
  <c r="I170"/>
  <c r="H170" i="4" s="1"/>
  <c r="H203" i="3"/>
  <c r="H42"/>
  <c r="H41" s="1"/>
  <c r="H40" s="1"/>
  <c r="H39" s="1"/>
  <c r="H66"/>
  <c r="H65" s="1"/>
  <c r="H64" s="1"/>
  <c r="H63" s="1"/>
  <c r="H62" s="1"/>
  <c r="H170"/>
  <c r="I120"/>
  <c r="I119" s="1"/>
  <c r="I118" s="1"/>
  <c r="I117" s="1"/>
  <c r="I224"/>
  <c r="H211"/>
  <c r="H120"/>
  <c r="H119" s="1"/>
  <c r="H118" s="1"/>
  <c r="H117" s="1"/>
  <c r="H224"/>
  <c r="I159"/>
  <c r="I158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J346"/>
  <c r="J28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I22" s="1"/>
  <c r="I21" s="1"/>
  <c r="I20" s="1"/>
  <c r="I19" s="1"/>
  <c r="I18" s="1"/>
  <c r="I11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J350" l="1"/>
  <c r="G159" i="3" s="1"/>
  <c r="J159" s="1"/>
  <c r="K349" i="2"/>
  <c r="J349" s="1"/>
  <c r="J205" i="3"/>
  <c r="G205"/>
  <c r="F205" i="4" s="1"/>
  <c r="I205" s="1"/>
  <c r="H66"/>
  <c r="H61" i="3"/>
  <c r="G171"/>
  <c r="J171" s="1"/>
  <c r="G175"/>
  <c r="F175" i="4" s="1"/>
  <c r="J172" i="3"/>
  <c r="G172"/>
  <c r="F172" i="4" s="1"/>
  <c r="J67" i="3"/>
  <c r="G67"/>
  <c r="G66" s="1"/>
  <c r="H22"/>
  <c r="H21" s="1"/>
  <c r="H20" s="1"/>
  <c r="H19" s="1"/>
  <c r="H18" s="1"/>
  <c r="H11" s="1"/>
  <c r="H10" s="1"/>
  <c r="F103" i="4"/>
  <c r="I103" s="1"/>
  <c r="J103" i="3"/>
  <c r="F156" i="4"/>
  <c r="J201" i="3"/>
  <c r="G201"/>
  <c r="F201" i="4" s="1"/>
  <c r="H74" i="3"/>
  <c r="H73" s="1"/>
  <c r="H72" s="1"/>
  <c r="H71" s="1"/>
  <c r="G60"/>
  <c r="J60" s="1"/>
  <c r="J202"/>
  <c r="G202"/>
  <c r="F202" i="4" s="1"/>
  <c r="I202" s="1"/>
  <c r="J174" i="3"/>
  <c r="G174"/>
  <c r="F132" i="5" s="1"/>
  <c r="I132" s="1"/>
  <c r="I144" i="3"/>
  <c r="I143" s="1"/>
  <c r="I142" s="1"/>
  <c r="I141" s="1"/>
  <c r="I116" s="1"/>
  <c r="I10" s="1"/>
  <c r="L205" i="2"/>
  <c r="L192" s="1"/>
  <c r="L217"/>
  <c r="J217" s="1"/>
  <c r="H110" i="4"/>
  <c r="H57" i="5"/>
  <c r="H56" s="1"/>
  <c r="G110" i="4"/>
  <c r="G57" i="5"/>
  <c r="G56" s="1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G206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H249" i="3" l="1"/>
  <c r="E31" i="6"/>
  <c r="I249" i="3"/>
  <c r="F31" i="6"/>
  <c r="J223" i="3"/>
  <c r="G223"/>
  <c r="G150"/>
  <c r="J150" s="1"/>
  <c r="G177"/>
  <c r="J177" s="1"/>
  <c r="G52"/>
  <c r="G51" s="1"/>
  <c r="J210"/>
  <c r="G210"/>
  <c r="J130"/>
  <c r="G130"/>
  <c r="J167"/>
  <c r="G167"/>
  <c r="J44"/>
  <c r="G44"/>
  <c r="G43" s="1"/>
  <c r="J132"/>
  <c r="G132"/>
  <c r="F41" i="5"/>
  <c r="I41" s="1"/>
  <c r="F67" i="4"/>
  <c r="I67" s="1"/>
  <c r="F159"/>
  <c r="I159" s="1"/>
  <c r="J122" i="3"/>
  <c r="G122"/>
  <c r="F22" i="5"/>
  <c r="I22" s="1"/>
  <c r="G29" i="3"/>
  <c r="G28" s="1"/>
  <c r="G138"/>
  <c r="J138" s="1"/>
  <c r="J154"/>
  <c r="G154"/>
  <c r="G70"/>
  <c r="G69" s="1"/>
  <c r="G65" s="1"/>
  <c r="G64" s="1"/>
  <c r="G63" s="1"/>
  <c r="G62" s="1"/>
  <c r="G61" s="1"/>
  <c r="J24"/>
  <c r="G24"/>
  <c r="F24" i="4" s="1"/>
  <c r="I24" s="1"/>
  <c r="F151" i="5"/>
  <c r="I151" s="1"/>
  <c r="G158" i="3"/>
  <c r="J158" s="1"/>
  <c r="J230"/>
  <c r="G230"/>
  <c r="G162"/>
  <c r="J162" s="1"/>
  <c r="F200" i="4"/>
  <c r="G199" i="3"/>
  <c r="G102"/>
  <c r="J102" s="1"/>
  <c r="F171" i="4"/>
  <c r="I171" s="1"/>
  <c r="G170" i="3"/>
  <c r="J124"/>
  <c r="G124"/>
  <c r="F85" i="5" s="1"/>
  <c r="I85" s="1"/>
  <c r="J25" i="3"/>
  <c r="G25"/>
  <c r="G157"/>
  <c r="J157" s="1"/>
  <c r="J169"/>
  <c r="G169"/>
  <c r="G32"/>
  <c r="G31" s="1"/>
  <c r="G30" s="1"/>
  <c r="J204"/>
  <c r="G204"/>
  <c r="J66"/>
  <c r="F117" i="5"/>
  <c r="F116" s="1"/>
  <c r="I116" s="1"/>
  <c r="G74" i="3"/>
  <c r="G73" s="1"/>
  <c r="G72" s="1"/>
  <c r="G71" s="1"/>
  <c r="J175"/>
  <c r="J207"/>
  <c r="G207"/>
  <c r="J48"/>
  <c r="G48"/>
  <c r="G47" s="1"/>
  <c r="G134"/>
  <c r="J134" s="1"/>
  <c r="J182"/>
  <c r="G182"/>
  <c r="F142" i="5" s="1"/>
  <c r="I142" s="1"/>
  <c r="G216" i="3"/>
  <c r="F217" i="4"/>
  <c r="I217" s="1"/>
  <c r="J136" i="3"/>
  <c r="G136"/>
  <c r="J236"/>
  <c r="G236"/>
  <c r="J46"/>
  <c r="G46"/>
  <c r="G45" s="1"/>
  <c r="G97"/>
  <c r="G96" s="1"/>
  <c r="J96" s="1"/>
  <c r="F148" i="5"/>
  <c r="I148" s="1"/>
  <c r="J50" i="3"/>
  <c r="G50"/>
  <c r="G49" s="1"/>
  <c r="J49" s="1"/>
  <c r="F174" i="4"/>
  <c r="I174" s="1"/>
  <c r="G173" i="3"/>
  <c r="J188"/>
  <c r="G188"/>
  <c r="G110"/>
  <c r="F111" i="4"/>
  <c r="G179" i="3"/>
  <c r="J179" s="1"/>
  <c r="J164"/>
  <c r="G164"/>
  <c r="G163" s="1"/>
  <c r="F158" i="4"/>
  <c r="I158" s="1"/>
  <c r="G99" i="3"/>
  <c r="G98" s="1"/>
  <c r="J200"/>
  <c r="J112"/>
  <c r="J76"/>
  <c r="H48" i="11"/>
  <c r="J90" i="3"/>
  <c r="I91" i="4"/>
  <c r="J217" i="3"/>
  <c r="J59"/>
  <c r="F57" i="5"/>
  <c r="I57" s="1"/>
  <c r="J111" i="3"/>
  <c r="J28"/>
  <c r="J29"/>
  <c r="J23"/>
  <c r="F53" i="5"/>
  <c r="I53" s="1"/>
  <c r="J85" i="3"/>
  <c r="J27"/>
  <c r="J78"/>
  <c r="J17"/>
  <c r="J110"/>
  <c r="I111" i="4"/>
  <c r="K309" i="2"/>
  <c r="H81" i="5"/>
  <c r="J61" i="11" s="1"/>
  <c r="G81" i="5"/>
  <c r="I61" i="11" s="1"/>
  <c r="F112" i="5"/>
  <c r="I112" s="1"/>
  <c r="K205" i="2"/>
  <c r="J205" s="1"/>
  <c r="H102" i="5"/>
  <c r="J66" i="11" s="1"/>
  <c r="K66" s="1"/>
  <c r="G102" i="5"/>
  <c r="I66" i="11" s="1"/>
  <c r="J326" i="2"/>
  <c r="H96" i="4"/>
  <c r="H95"/>
  <c r="G187"/>
  <c r="G186"/>
  <c r="F48" i="11"/>
  <c r="E51"/>
  <c r="E48" s="1"/>
  <c r="F153" i="5"/>
  <c r="I153" s="1"/>
  <c r="I191" i="4"/>
  <c r="F90"/>
  <c r="I90" s="1"/>
  <c r="F70"/>
  <c r="I70" s="1"/>
  <c r="G112"/>
  <c r="I112" s="1"/>
  <c r="F11" i="9"/>
  <c r="F10" s="1"/>
  <c r="F9" s="1"/>
  <c r="F8" s="1"/>
  <c r="H187" i="4"/>
  <c r="H186"/>
  <c r="F37"/>
  <c r="I37" s="1"/>
  <c r="F29"/>
  <c r="I29" s="1"/>
  <c r="F63" i="5"/>
  <c r="I63" s="1"/>
  <c r="F127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50"/>
  <c r="I50" s="1"/>
  <c r="F120" i="5"/>
  <c r="I120" s="1"/>
  <c r="J320" i="2"/>
  <c r="J43" i="3"/>
  <c r="F27" i="5"/>
  <c r="I27" s="1"/>
  <c r="F44" i="4"/>
  <c r="I44" s="1"/>
  <c r="F89" i="5"/>
  <c r="I89" s="1"/>
  <c r="K241" i="2"/>
  <c r="J241" s="1"/>
  <c r="F95" i="5"/>
  <c r="I95" s="1"/>
  <c r="F160"/>
  <c r="I160" s="1"/>
  <c r="F93"/>
  <c r="I93" s="1"/>
  <c r="F29"/>
  <c r="I29" s="1"/>
  <c r="F46" i="4"/>
  <c r="I46" s="1"/>
  <c r="J45" i="3"/>
  <c r="K141" i="2"/>
  <c r="J141" s="1"/>
  <c r="F108" i="5"/>
  <c r="I108" s="1"/>
  <c r="F76"/>
  <c r="I76" s="1"/>
  <c r="J51" i="3"/>
  <c r="F65" i="5"/>
  <c r="I65" s="1"/>
  <c r="F35"/>
  <c r="I35" s="1"/>
  <c r="F52" i="4"/>
  <c r="I52" s="1"/>
  <c r="F115" i="5"/>
  <c r="I115" s="1"/>
  <c r="F99"/>
  <c r="I99" s="1"/>
  <c r="J47" i="3"/>
  <c r="F87" i="5"/>
  <c r="I87" s="1"/>
  <c r="F31"/>
  <c r="I31" s="1"/>
  <c r="F91"/>
  <c r="I91" s="1"/>
  <c r="F85" i="4"/>
  <c r="I85" s="1"/>
  <c r="F48"/>
  <c r="I48" s="1"/>
  <c r="F135" i="5"/>
  <c r="I135" s="1"/>
  <c r="I115" i="4"/>
  <c r="J84" i="3"/>
  <c r="M256" i="2"/>
  <c r="J107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F44" i="5"/>
  <c r="I44" s="1"/>
  <c r="F158"/>
  <c r="I158" s="1"/>
  <c r="J445" i="2"/>
  <c r="J242"/>
  <c r="K101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F54"/>
  <c r="I54" s="1"/>
  <c r="F21"/>
  <c r="I21" s="1"/>
  <c r="H42" i="4"/>
  <c r="F128" i="5"/>
  <c r="I128" s="1"/>
  <c r="F20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I156"/>
  <c r="F114" i="5"/>
  <c r="I114" s="1"/>
  <c r="H16" i="4"/>
  <c r="H14" i="5"/>
  <c r="H13" s="1"/>
  <c r="H17" i="4"/>
  <c r="G30"/>
  <c r="G65"/>
  <c r="H180"/>
  <c r="G215"/>
  <c r="H228"/>
  <c r="L7" i="2"/>
  <c r="K18"/>
  <c r="J18" s="1"/>
  <c r="K174"/>
  <c r="J174" s="1"/>
  <c r="K461"/>
  <c r="J461" s="1"/>
  <c r="K128"/>
  <c r="J128" s="1"/>
  <c r="K9"/>
  <c r="J9" s="1"/>
  <c r="G121" i="3" l="1"/>
  <c r="F122" i="4"/>
  <c r="I122" s="1"/>
  <c r="G129" i="3"/>
  <c r="F130" i="4"/>
  <c r="I130" s="1"/>
  <c r="G95" i="3"/>
  <c r="G94" s="1"/>
  <c r="G93" s="1"/>
  <c r="G92" s="1"/>
  <c r="F17" i="5"/>
  <c r="I17" s="1"/>
  <c r="F71"/>
  <c r="I71" s="1"/>
  <c r="G22" i="3"/>
  <c r="G21" s="1"/>
  <c r="G20" s="1"/>
  <c r="G19" s="1"/>
  <c r="G18" s="1"/>
  <c r="F204" i="4"/>
  <c r="I204" s="1"/>
  <c r="G203" i="3"/>
  <c r="J152"/>
  <c r="G152"/>
  <c r="F173" i="4"/>
  <c r="I173" s="1"/>
  <c r="J173" i="3"/>
  <c r="G229"/>
  <c r="F230" i="4"/>
  <c r="I230" s="1"/>
  <c r="G166" i="3"/>
  <c r="F167" i="4"/>
  <c r="I167" s="1"/>
  <c r="G222" i="3"/>
  <c r="F223" i="4"/>
  <c r="I223" s="1"/>
  <c r="F150" i="5"/>
  <c r="I150" s="1"/>
  <c r="G135" i="3"/>
  <c r="F136" i="4"/>
  <c r="I136" s="1"/>
  <c r="F97"/>
  <c r="I97" s="1"/>
  <c r="F170"/>
  <c r="I170" s="1"/>
  <c r="J170" i="3"/>
  <c r="F216" i="4"/>
  <c r="I216" s="1"/>
  <c r="G215" i="3"/>
  <c r="G187"/>
  <c r="F188" i="4"/>
  <c r="I188" s="1"/>
  <c r="G206" i="3"/>
  <c r="F207" i="4"/>
  <c r="I207" s="1"/>
  <c r="F157"/>
  <c r="I157" s="1"/>
  <c r="G155" i="3"/>
  <c r="G161"/>
  <c r="F162" i="4"/>
  <c r="I162" s="1"/>
  <c r="F138"/>
  <c r="I138" s="1"/>
  <c r="G137" i="3"/>
  <c r="G149"/>
  <c r="F150" i="4"/>
  <c r="I150" s="1"/>
  <c r="G42" i="3"/>
  <c r="G41" s="1"/>
  <c r="G40" s="1"/>
  <c r="G39" s="1"/>
  <c r="G209"/>
  <c r="F210" i="4"/>
  <c r="I210" s="1"/>
  <c r="F110"/>
  <c r="I110" s="1"/>
  <c r="G109" i="3"/>
  <c r="G235"/>
  <c r="F236" i="4"/>
  <c r="I236" s="1"/>
  <c r="F33" i="5"/>
  <c r="I33" s="1"/>
  <c r="F124" i="4"/>
  <c r="I124" s="1"/>
  <c r="G123" i="3"/>
  <c r="F169" i="4"/>
  <c r="I169" s="1"/>
  <c r="G168" i="3"/>
  <c r="F199" i="4"/>
  <c r="I199" s="1"/>
  <c r="G198" i="3"/>
  <c r="G153"/>
  <c r="F154" i="4"/>
  <c r="I154" s="1"/>
  <c r="F132"/>
  <c r="I132" s="1"/>
  <c r="G131" i="3"/>
  <c r="F177" i="4"/>
  <c r="I177" s="1"/>
  <c r="G176" i="3"/>
  <c r="F83" i="5"/>
  <c r="I83" s="1"/>
  <c r="J216" i="3"/>
  <c r="J32"/>
  <c r="J70"/>
  <c r="J52"/>
  <c r="F182" i="4"/>
  <c r="I182" s="1"/>
  <c r="G181" i="3"/>
  <c r="G133"/>
  <c r="F134" i="4"/>
  <c r="I134" s="1"/>
  <c r="G101" i="3"/>
  <c r="F101" i="4" s="1"/>
  <c r="F102"/>
  <c r="I102" s="1"/>
  <c r="F156" i="5"/>
  <c r="I156" s="1"/>
  <c r="I117"/>
  <c r="J97" i="3"/>
  <c r="G178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I20"/>
  <c r="F98" i="4"/>
  <c r="I98" s="1"/>
  <c r="J98" i="3"/>
  <c r="I59" i="4"/>
  <c r="I16" i="5"/>
  <c r="J209" i="3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0"/>
  <c r="I110" s="1"/>
  <c r="F111"/>
  <c r="I111" s="1"/>
  <c r="F31" i="4"/>
  <c r="I31" s="1"/>
  <c r="F124" i="5"/>
  <c r="I124" s="1"/>
  <c r="F24"/>
  <c r="I24" s="1"/>
  <c r="F26" i="4"/>
  <c r="I26" s="1"/>
  <c r="J65" i="3"/>
  <c r="F141" i="5"/>
  <c r="I141" s="1"/>
  <c r="F51" i="4"/>
  <c r="I51" s="1"/>
  <c r="F45"/>
  <c r="I45" s="1"/>
  <c r="F46" i="12"/>
  <c r="E46" s="1"/>
  <c r="E49"/>
  <c r="F60" i="5"/>
  <c r="I60" s="1"/>
  <c r="F47" i="4"/>
  <c r="I47" s="1"/>
  <c r="F96"/>
  <c r="I96" s="1"/>
  <c r="G58" i="5"/>
  <c r="I58" s="1"/>
  <c r="F43" i="4"/>
  <c r="I43" s="1"/>
  <c r="F84"/>
  <c r="I84" s="1"/>
  <c r="I101"/>
  <c r="F49"/>
  <c r="I49" s="1"/>
  <c r="F58"/>
  <c r="I58" s="1"/>
  <c r="F107" i="5"/>
  <c r="I107" s="1"/>
  <c r="F88"/>
  <c r="I88" s="1"/>
  <c r="F62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F90"/>
  <c r="I90" s="1"/>
  <c r="F92"/>
  <c r="I92" s="1"/>
  <c r="F34"/>
  <c r="I34" s="1"/>
  <c r="F94"/>
  <c r="I94" s="1"/>
  <c r="F98"/>
  <c r="I98" s="1"/>
  <c r="F64"/>
  <c r="I64" s="1"/>
  <c r="F159"/>
  <c r="I159" s="1"/>
  <c r="F157"/>
  <c r="I157" s="1"/>
  <c r="F32"/>
  <c r="I32" s="1"/>
  <c r="F28"/>
  <c r="I28" s="1"/>
  <c r="F75"/>
  <c r="I75" s="1"/>
  <c r="F86"/>
  <c r="I86" s="1"/>
  <c r="F30"/>
  <c r="I30" s="1"/>
  <c r="F69" i="4"/>
  <c r="I69" s="1"/>
  <c r="F43" i="5"/>
  <c r="I43" s="1"/>
  <c r="F52"/>
  <c r="I52" s="1"/>
  <c r="F134"/>
  <c r="I134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G228" i="3" l="1"/>
  <c r="F229" i="4"/>
  <c r="I229" s="1"/>
  <c r="J229" i="3"/>
  <c r="F198" i="4"/>
  <c r="G197" i="3"/>
  <c r="G208"/>
  <c r="F209" i="4"/>
  <c r="I209" s="1"/>
  <c r="F137"/>
  <c r="I137" s="1"/>
  <c r="J137" i="3"/>
  <c r="F149" i="4"/>
  <c r="I149" s="1"/>
  <c r="J149" i="3"/>
  <c r="F215" i="4"/>
  <c r="G214" i="3"/>
  <c r="G180"/>
  <c r="F181" i="4"/>
  <c r="I181" s="1"/>
  <c r="F153"/>
  <c r="I153" s="1"/>
  <c r="J153" i="3"/>
  <c r="F206" i="4"/>
  <c r="I206" s="1"/>
  <c r="J206" i="3"/>
  <c r="G221"/>
  <c r="F222" i="4"/>
  <c r="I222" s="1"/>
  <c r="J222" i="3"/>
  <c r="F123" i="4"/>
  <c r="I123" s="1"/>
  <c r="J123" i="3"/>
  <c r="F187" i="4"/>
  <c r="I187" s="1"/>
  <c r="G186" i="3"/>
  <c r="J187"/>
  <c r="F133" i="4"/>
  <c r="I133" s="1"/>
  <c r="J133" i="3"/>
  <c r="G11"/>
  <c r="F168" i="4"/>
  <c r="I168" s="1"/>
  <c r="J168" i="3"/>
  <c r="G108"/>
  <c r="F109" i="4"/>
  <c r="F82" i="5"/>
  <c r="I82" s="1"/>
  <c r="J42" i="3"/>
  <c r="F121" i="4"/>
  <c r="I121" s="1"/>
  <c r="G120" i="3"/>
  <c r="J121"/>
  <c r="F131" i="4"/>
  <c r="I131" s="1"/>
  <c r="J131" i="3"/>
  <c r="G234"/>
  <c r="F235" i="4"/>
  <c r="I235" s="1"/>
  <c r="J235" i="3"/>
  <c r="F155" i="4"/>
  <c r="I155" s="1"/>
  <c r="J155" i="3"/>
  <c r="F135" i="4"/>
  <c r="I135" s="1"/>
  <c r="J135" i="3"/>
  <c r="F203" i="4"/>
  <c r="I203" s="1"/>
  <c r="J203" i="3"/>
  <c r="F136" i="5"/>
  <c r="I136" s="1"/>
  <c r="J95" i="3"/>
  <c r="F129" i="4"/>
  <c r="I129" s="1"/>
  <c r="G128" i="3"/>
  <c r="J129"/>
  <c r="F166" i="4"/>
  <c r="I166" s="1"/>
  <c r="J166" i="3"/>
  <c r="F161" i="4"/>
  <c r="I161" s="1"/>
  <c r="J161" i="3"/>
  <c r="J181"/>
  <c r="F176" i="4"/>
  <c r="I176" s="1"/>
  <c r="J176" i="3"/>
  <c r="G151"/>
  <c r="F152" i="4"/>
  <c r="I152" s="1"/>
  <c r="F178"/>
  <c r="I178" s="1"/>
  <c r="J178" i="3"/>
  <c r="I122" i="5"/>
  <c r="F121"/>
  <c r="I121" s="1"/>
  <c r="F163" i="4"/>
  <c r="I163" s="1"/>
  <c r="J163" i="3"/>
  <c r="I73" i="5"/>
  <c r="J215" i="3"/>
  <c r="J74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F81" i="5"/>
  <c r="F154"/>
  <c r="F65" i="4"/>
  <c r="I65" s="1"/>
  <c r="F140" i="5"/>
  <c r="I140" s="1"/>
  <c r="B14" i="8"/>
  <c r="B11" s="1"/>
  <c r="B10" s="1"/>
  <c r="B9" s="1"/>
  <c r="B8" s="1"/>
  <c r="G49" i="5"/>
  <c r="F42" i="4"/>
  <c r="I42" s="1"/>
  <c r="F83"/>
  <c r="I83" s="1"/>
  <c r="F74"/>
  <c r="J56" i="3"/>
  <c r="F49" i="5"/>
  <c r="F69"/>
  <c r="J94" i="3"/>
  <c r="F95" i="4"/>
  <c r="I95" s="1"/>
  <c r="J41" i="3"/>
  <c r="J82"/>
  <c r="I109" i="4"/>
  <c r="H81"/>
  <c r="G40"/>
  <c r="G227"/>
  <c r="H93"/>
  <c r="G107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51" i="4" l="1"/>
  <c r="I151" s="1"/>
  <c r="J151" i="3"/>
  <c r="F197" i="4"/>
  <c r="G196" i="3"/>
  <c r="F180" i="4"/>
  <c r="I180" s="1"/>
  <c r="J180" i="3"/>
  <c r="F208" i="4"/>
  <c r="I208" s="1"/>
  <c r="J208" i="3"/>
  <c r="G127"/>
  <c r="F128" i="4"/>
  <c r="I128" s="1"/>
  <c r="J128" i="3"/>
  <c r="G233"/>
  <c r="F234" i="4"/>
  <c r="I234" s="1"/>
  <c r="F214"/>
  <c r="I214" s="1"/>
  <c r="G213" i="3"/>
  <c r="J214"/>
  <c r="F186" i="4"/>
  <c r="I186" s="1"/>
  <c r="G185" i="3"/>
  <c r="J186"/>
  <c r="G220"/>
  <c r="F221" i="4"/>
  <c r="I221" s="1"/>
  <c r="J221" i="3"/>
  <c r="G107"/>
  <c r="F108" i="4"/>
  <c r="G227" i="3"/>
  <c r="F228" i="4"/>
  <c r="I228" s="1"/>
  <c r="J228" i="3"/>
  <c r="F120" i="4"/>
  <c r="I120" s="1"/>
  <c r="G119" i="3"/>
  <c r="J120"/>
  <c r="G144"/>
  <c r="J144" s="1"/>
  <c r="I198" i="4"/>
  <c r="I15"/>
  <c r="I108"/>
  <c r="I74"/>
  <c r="I21"/>
  <c r="J107" i="3"/>
  <c r="J197"/>
  <c r="J127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H142" i="4"/>
  <c r="H141"/>
  <c r="G142"/>
  <c r="G141"/>
  <c r="J55" i="3"/>
  <c r="G11" i="5"/>
  <c r="G10" s="1"/>
  <c r="G9" s="1"/>
  <c r="F64" i="4"/>
  <c r="I64" s="1"/>
  <c r="F56"/>
  <c r="I56" s="1"/>
  <c r="J40" i="3"/>
  <c r="F58" i="11"/>
  <c r="F82" i="4"/>
  <c r="I82" s="1"/>
  <c r="F73"/>
  <c r="F20"/>
  <c r="I20" s="1"/>
  <c r="F78" i="11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72" i="3"/>
  <c r="G39" i="4"/>
  <c r="H19"/>
  <c r="H92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G226" i="3" l="1"/>
  <c r="F227" i="4"/>
  <c r="I227" s="1"/>
  <c r="J227" i="3"/>
  <c r="F196" i="4"/>
  <c r="G195" i="3"/>
  <c r="F119" i="4"/>
  <c r="I119" s="1"/>
  <c r="G118" i="3"/>
  <c r="J119"/>
  <c r="G184"/>
  <c r="F185" i="4"/>
  <c r="I185" s="1"/>
  <c r="J185" i="3"/>
  <c r="G219"/>
  <c r="F220" i="4"/>
  <c r="I220" s="1"/>
  <c r="J220" i="3"/>
  <c r="F144" i="4"/>
  <c r="I144" s="1"/>
  <c r="F127"/>
  <c r="I127" s="1"/>
  <c r="G126" i="3"/>
  <c r="G143"/>
  <c r="J143" s="1"/>
  <c r="G212"/>
  <c r="F213" i="4"/>
  <c r="I213" s="1"/>
  <c r="J213" i="3"/>
  <c r="F107" i="4"/>
  <c r="G106" i="3"/>
  <c r="G232"/>
  <c r="F233" i="4"/>
  <c r="I233" s="1"/>
  <c r="J233" i="3"/>
  <c r="H43" i="11"/>
  <c r="H38" s="1"/>
  <c r="G142" i="3"/>
  <c r="J142" s="1"/>
  <c r="F143" i="4"/>
  <c r="I143" s="1"/>
  <c r="H29" i="12"/>
  <c r="H26" s="1"/>
  <c r="H41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F68" i="11"/>
  <c r="E81"/>
  <c r="E78" s="1"/>
  <c r="F55" i="4"/>
  <c r="I55" s="1"/>
  <c r="F80" i="5"/>
  <c r="I80" s="1"/>
  <c r="F43" i="11"/>
  <c r="F38" s="1"/>
  <c r="E59" i="12"/>
  <c r="F41" i="11"/>
  <c r="E44" i="12"/>
  <c r="E46" i="11"/>
  <c r="E41" s="1"/>
  <c r="E61"/>
  <c r="E58" s="1"/>
  <c r="F72" i="4"/>
  <c r="F40"/>
  <c r="I40" s="1"/>
  <c r="E31" i="11"/>
  <c r="E28" s="1"/>
  <c r="J92" i="3"/>
  <c r="F76" i="12"/>
  <c r="F93" i="4"/>
  <c r="I93" s="1"/>
  <c r="F26" i="12"/>
  <c r="F19" i="4"/>
  <c r="I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G116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25" i="3" l="1"/>
  <c r="F126" i="4"/>
  <c r="I126" s="1"/>
  <c r="J126" i="3"/>
  <c r="G194"/>
  <c r="F194" i="4" s="1"/>
  <c r="F195"/>
  <c r="F212"/>
  <c r="I212" s="1"/>
  <c r="G211" i="3"/>
  <c r="F211" i="4" s="1"/>
  <c r="J212" i="3"/>
  <c r="G117"/>
  <c r="F118" i="4"/>
  <c r="I118" s="1"/>
  <c r="J118" i="3"/>
  <c r="G225"/>
  <c r="F226" i="4"/>
  <c r="I226" s="1"/>
  <c r="J226" i="3"/>
  <c r="F184" i="4"/>
  <c r="I184" s="1"/>
  <c r="G183" i="3"/>
  <c r="F106" i="4"/>
  <c r="I106" s="1"/>
  <c r="G79" i="3"/>
  <c r="J79" s="1"/>
  <c r="G231"/>
  <c r="F231" i="4" s="1"/>
  <c r="F232"/>
  <c r="I232" s="1"/>
  <c r="G218" i="3"/>
  <c r="F218" i="4" s="1"/>
  <c r="F219"/>
  <c r="I219" s="1"/>
  <c r="J219" i="3"/>
  <c r="G141"/>
  <c r="F142" i="4"/>
  <c r="I142" s="1"/>
  <c r="E29" i="12"/>
  <c r="E26"/>
  <c r="E36"/>
  <c r="K68" i="11"/>
  <c r="J18" i="3"/>
  <c r="J71"/>
  <c r="F62" i="4"/>
  <c r="I62" s="1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E43"/>
  <c r="E38" s="1"/>
  <c r="F54" i="4"/>
  <c r="I54" s="1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83" l="1"/>
  <c r="I183" s="1"/>
  <c r="J183" i="3"/>
  <c r="F125" i="4"/>
  <c r="I125" s="1"/>
  <c r="J125" i="3"/>
  <c r="F117" i="4"/>
  <c r="I117" s="1"/>
  <c r="J117" i="3"/>
  <c r="F225" i="4"/>
  <c r="I225" s="1"/>
  <c r="G224" i="3"/>
  <c r="J225"/>
  <c r="F141" i="4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224" i="4" l="1"/>
  <c r="I224" s="1"/>
  <c r="J224" i="3"/>
  <c r="F116" i="4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<sst xmlns="http://schemas.openxmlformats.org/spreadsheetml/2006/main" count="6698" uniqueCount="958">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</sst>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" sqref="E1:F1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796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6.8277599999983067</v>
      </c>
      <c r="E9" s="69">
        <f>+E10+E15+E23+E32</f>
        <v>6.6277600000003076</v>
      </c>
      <c r="F9" s="69">
        <f>+F10+F15+F23+F32</f>
        <v>6.587759999998525</v>
      </c>
      <c r="G9" s="70">
        <f>D9+E9+F9</f>
        <v>20.043279999997139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6.8277599999983067</v>
      </c>
      <c r="E23" s="73">
        <f t="shared" ref="E23:F23" si="8">E24+E28</f>
        <v>6.6277600000003076</v>
      </c>
      <c r="F23" s="73">
        <f t="shared" si="8"/>
        <v>6.587759999998525</v>
      </c>
      <c r="G23" s="70">
        <f t="shared" si="1"/>
        <v>20.043279999997139</v>
      </c>
    </row>
    <row r="24" spans="1:7">
      <c r="A24" s="264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4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4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4"/>
      <c r="B28" s="74" t="s">
        <v>480</v>
      </c>
      <c r="C28" s="75" t="s">
        <v>481</v>
      </c>
      <c r="D28" s="76">
        <f>D29</f>
        <v>13188.22776</v>
      </c>
      <c r="E28" s="76">
        <f t="shared" ref="E28:F30" si="10">E29</f>
        <v>3058.3277600000001</v>
      </c>
      <c r="F28" s="76">
        <f t="shared" si="10"/>
        <v>12931.987759999998</v>
      </c>
      <c r="G28" s="70">
        <f t="shared" si="1"/>
        <v>29178.543279999998</v>
      </c>
    </row>
    <row r="29" spans="1:7">
      <c r="A29" s="264"/>
      <c r="B29" s="78" t="s">
        <v>604</v>
      </c>
      <c r="C29" s="75" t="s">
        <v>603</v>
      </c>
      <c r="D29" s="76">
        <f>D30</f>
        <v>13188.22776</v>
      </c>
      <c r="E29" s="76">
        <f t="shared" si="10"/>
        <v>3058.3277600000001</v>
      </c>
      <c r="F29" s="76">
        <f t="shared" si="10"/>
        <v>12931.987759999998</v>
      </c>
      <c r="G29" s="70">
        <f t="shared" si="1"/>
        <v>29178.543279999998</v>
      </c>
    </row>
    <row r="30" spans="1:7">
      <c r="A30" s="264"/>
      <c r="B30" s="78" t="s">
        <v>609</v>
      </c>
      <c r="C30" s="75" t="s">
        <v>606</v>
      </c>
      <c r="D30" s="76">
        <f>D31</f>
        <v>13188.22776</v>
      </c>
      <c r="E30" s="76">
        <f t="shared" si="10"/>
        <v>3058.3277600000001</v>
      </c>
      <c r="F30" s="76">
        <f t="shared" si="10"/>
        <v>12931.987759999998</v>
      </c>
      <c r="G30" s="70">
        <f t="shared" si="1"/>
        <v>29178.543279999998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13188.22776</v>
      </c>
      <c r="E31" s="76">
        <f>Ведомственная!H10+Источники!E21+'Бюджетная роспись'!M551/1000</f>
        <v>3058.3277600000001</v>
      </c>
      <c r="F31" s="76">
        <f>Ведомственная!I10+Источники!F21+'Бюджетная роспись'!N551/1000</f>
        <v>12931.987759999998</v>
      </c>
      <c r="G31" s="70">
        <f t="shared" si="1"/>
        <v>29178.543279999998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939</v>
      </c>
      <c r="C8" s="316" t="s">
        <v>940</v>
      </c>
      <c r="D8" s="43" t="s">
        <v>645</v>
      </c>
      <c r="E8" s="49">
        <f>E13+E38+E53+E68</f>
        <v>41758.031040000002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13188.22776</v>
      </c>
      <c r="I8" s="49">
        <f t="shared" si="0"/>
        <v>2988.6277600000003</v>
      </c>
      <c r="J8" s="49">
        <f t="shared" si="0"/>
        <v>12790.587759999999</v>
      </c>
      <c r="K8" s="49">
        <f t="shared" si="0"/>
        <v>12790.587759999999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41758.031040000002</v>
      </c>
      <c r="F11" s="49">
        <f t="shared" si="1"/>
        <v>0</v>
      </c>
      <c r="G11" s="49">
        <f t="shared" si="1"/>
        <v>0</v>
      </c>
      <c r="H11" s="49">
        <f t="shared" si="1"/>
        <v>13188.22776</v>
      </c>
      <c r="I11" s="49">
        <f t="shared" si="1"/>
        <v>2988.6277600000003</v>
      </c>
      <c r="J11" s="49">
        <f t="shared" si="1"/>
        <v>12790.587759999999</v>
      </c>
      <c r="K11" s="49">
        <f t="shared" si="1"/>
        <v>12790.587759999999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940</v>
      </c>
      <c r="D13" s="43" t="s">
        <v>645</v>
      </c>
      <c r="E13" s="50">
        <f>E18+E23+E28+E33</f>
        <v>13933.82776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5427.2277600000007</v>
      </c>
      <c r="I13" s="50">
        <f t="shared" si="2"/>
        <v>2867.2000000000003</v>
      </c>
      <c r="J13" s="50">
        <f t="shared" si="2"/>
        <v>2819.7</v>
      </c>
      <c r="K13" s="50">
        <f t="shared" si="2"/>
        <v>2819.7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13933.82776</v>
      </c>
      <c r="F16" s="50">
        <f t="shared" si="3"/>
        <v>0</v>
      </c>
      <c r="G16" s="50">
        <f t="shared" si="3"/>
        <v>0</v>
      </c>
      <c r="H16" s="50">
        <f t="shared" si="3"/>
        <v>5427.2277600000007</v>
      </c>
      <c r="I16" s="50">
        <f t="shared" si="3"/>
        <v>2867.2000000000003</v>
      </c>
      <c r="J16" s="50">
        <f t="shared" si="3"/>
        <v>2819.7</v>
      </c>
      <c r="K16" s="50">
        <f t="shared" si="3"/>
        <v>2819.7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940</v>
      </c>
      <c r="D23" s="43" t="s">
        <v>645</v>
      </c>
      <c r="E23" s="51">
        <f>E24+E25+E26+E27</f>
        <v>1495.8999999999999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949.8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1495.8999999999999</v>
      </c>
      <c r="F26" s="51"/>
      <c r="G26" s="51"/>
      <c r="H26" s="51">
        <f>Программная!F23</f>
        <v>949.8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941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41758.031040000002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13188.22776</v>
      </c>
      <c r="I6" s="47">
        <f t="shared" si="0"/>
        <v>2988.6277600000003</v>
      </c>
      <c r="J6" s="47">
        <f t="shared" si="0"/>
        <v>12790.587759999999</v>
      </c>
      <c r="K6" s="47">
        <f t="shared" si="0"/>
        <v>12790.587759999999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41758.031040000002</v>
      </c>
      <c r="F9" s="47">
        <f t="shared" si="0"/>
        <v>0</v>
      </c>
      <c r="G9" s="47">
        <f t="shared" si="0"/>
        <v>0</v>
      </c>
      <c r="H9" s="47">
        <f t="shared" si="0"/>
        <v>13188.22776</v>
      </c>
      <c r="I9" s="47">
        <f t="shared" si="0"/>
        <v>2988.6277600000003</v>
      </c>
      <c r="J9" s="47">
        <f t="shared" si="0"/>
        <v>12790.587759999999</v>
      </c>
      <c r="K9" s="47">
        <f t="shared" si="0"/>
        <v>12790.587759999999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13933.82776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5427.2277600000007</v>
      </c>
      <c r="I11" s="46">
        <f t="shared" si="2"/>
        <v>2867.2000000000003</v>
      </c>
      <c r="J11" s="46">
        <f t="shared" si="2"/>
        <v>2819.7</v>
      </c>
      <c r="K11" s="46">
        <f t="shared" si="2"/>
        <v>2819.7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13933.82776</v>
      </c>
      <c r="F14" s="46">
        <f t="shared" si="2"/>
        <v>0</v>
      </c>
      <c r="G14" s="46">
        <f t="shared" si="2"/>
        <v>0</v>
      </c>
      <c r="H14" s="46">
        <f t="shared" si="2"/>
        <v>5427.2277600000007</v>
      </c>
      <c r="I14" s="46">
        <f t="shared" si="2"/>
        <v>2867.2000000000003</v>
      </c>
      <c r="J14" s="46">
        <f t="shared" si="2"/>
        <v>2819.7</v>
      </c>
      <c r="K14" s="46">
        <f t="shared" si="2"/>
        <v>2819.7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1495.8999999999999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949.8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1495.8999999999999</v>
      </c>
      <c r="F24" s="46"/>
      <c r="G24" s="46"/>
      <c r="H24" s="46">
        <f>'Расходы по МП'!H26</f>
        <v>949.8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"___" декабря 2024 года № _____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7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1" sqref="N131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hidden="1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13188227.76</v>
      </c>
      <c r="K7" s="2">
        <f>K8+K127+K140+K192+K256+K460+K517+K528+K541</f>
        <v>8286300</v>
      </c>
      <c r="L7" s="2">
        <f>L8+L127+L140+L192+L256+L460+L517+L528+L541</f>
        <v>4901927.76</v>
      </c>
      <c r="M7" s="2">
        <f>M8+M127+M140+M192+M256+M460+M517+M528+M541</f>
        <v>2988627.76</v>
      </c>
      <c r="N7" s="2">
        <f>N8+N127+N140+N192+N256+N460+N517+N528+N541</f>
        <v>12790587.76</v>
      </c>
    </row>
    <row r="8" spans="1:14" hidden="1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 hidden="1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 hidden="1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 hidden="1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 hidden="1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hidden="1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 hidden="1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hidden="1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 hidden="1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hidden="1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 hidden="1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 hidden="1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hidden="1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 hidden="1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hidden="1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hidden="1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 hidden="1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hidden="1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hidden="1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hidden="1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 hidden="1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hidden="1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hidden="1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hidden="1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 hidden="1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hidden="1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hidden="1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hidden="1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 hidden="1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hidden="1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hidden="1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hidden="1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hidden="1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hidden="1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hidden="1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hidden="1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hidden="1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hidden="1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hidden="1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hidden="1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hidden="1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hidden="1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hidden="1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hidden="1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hidden="1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hidden="1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hidden="1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hidden="1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hidden="1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hidden="1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hidden="1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hidden="1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hidden="1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hidden="1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hidden="1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hidden="1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hidden="1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hidden="1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hidden="1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hidden="1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hidden="1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hidden="1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hidden="1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 hidden="1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hidden="1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hidden="1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hidden="1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hidden="1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 hidden="1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hidden="1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hidden="1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 hidden="1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hidden="1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hidden="1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hidden="1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hidden="1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hidden="1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hidden="1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 hidden="1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 hidden="1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 hidden="1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hidden="1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 hidden="1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hidden="1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 hidden="1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 hidden="1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 hidden="1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hidden="1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hidden="1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 hidden="1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 hidden="1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 hidden="1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hidden="1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 hidden="1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 hidden="1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 hidden="1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 hidden="1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hidden="1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 hidden="1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 hidden="1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 hidden="1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 hidden="1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hidden="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 hidden="1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 hidden="1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 hidden="1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hidden="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 hidden="1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 hidden="1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 hidden="1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hidden="1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 hidden="1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 hidden="1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 hidden="1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hidden="1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 hidden="1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 hidden="1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 hidden="1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hidden="1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 hidden="1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163000</v>
      </c>
      <c r="K127" s="3">
        <f>K128</f>
        <v>0</v>
      </c>
      <c r="L127" s="3">
        <f t="shared" ref="L127:N128" si="35">L128</f>
        <v>163000</v>
      </c>
      <c r="M127" s="3">
        <f t="shared" si="35"/>
        <v>177900</v>
      </c>
      <c r="N127" s="3">
        <f t="shared" si="35"/>
        <v>184100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163000</v>
      </c>
      <c r="K128" s="4">
        <f>K129</f>
        <v>0</v>
      </c>
      <c r="L128" s="4">
        <f t="shared" si="35"/>
        <v>163000</v>
      </c>
      <c r="M128" s="4">
        <f t="shared" si="35"/>
        <v>177900</v>
      </c>
      <c r="N128" s="4">
        <f t="shared" si="35"/>
        <v>184100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163000</v>
      </c>
      <c r="K129" s="5">
        <f>K130+K135</f>
        <v>0</v>
      </c>
      <c r="L129" s="5">
        <f t="shared" ref="L129:N129" si="36">L130+L135</f>
        <v>163000</v>
      </c>
      <c r="M129" s="5">
        <f t="shared" si="36"/>
        <v>177900</v>
      </c>
      <c r="N129" s="5">
        <f t="shared" si="36"/>
        <v>184100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144000</v>
      </c>
      <c r="K130" s="6">
        <f>K131+K133</f>
        <v>0</v>
      </c>
      <c r="L130" s="6">
        <f t="shared" ref="L130:N130" si="37">L131+L133</f>
        <v>144000</v>
      </c>
      <c r="M130" s="6">
        <f t="shared" si="37"/>
        <v>157900</v>
      </c>
      <c r="N130" s="6">
        <f t="shared" si="37"/>
        <v>162100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110600</v>
      </c>
      <c r="K131" s="7">
        <f>K132</f>
        <v>0</v>
      </c>
      <c r="L131" s="7">
        <f t="shared" ref="L131:N131" si="38">L132</f>
        <v>110600</v>
      </c>
      <c r="M131" s="7">
        <f t="shared" si="38"/>
        <v>107600</v>
      </c>
      <c r="N131" s="7">
        <f t="shared" si="38"/>
        <v>110100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110600</v>
      </c>
      <c r="K132" s="34"/>
      <c r="L132" s="34">
        <v>110600</v>
      </c>
      <c r="M132" s="34">
        <v>107600</v>
      </c>
      <c r="N132" s="34">
        <v>110100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33400</v>
      </c>
      <c r="K133" s="7">
        <f>K134</f>
        <v>0</v>
      </c>
      <c r="L133" s="7">
        <f t="shared" ref="L133:N133" si="39">L134</f>
        <v>33400</v>
      </c>
      <c r="M133" s="7">
        <f t="shared" si="39"/>
        <v>50300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33400</v>
      </c>
      <c r="K134" s="34"/>
      <c r="L134" s="34">
        <v>33400</v>
      </c>
      <c r="M134" s="34">
        <v>50300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19000</v>
      </c>
      <c r="K135" s="6">
        <f>K136+K137</f>
        <v>0</v>
      </c>
      <c r="L135" s="6">
        <f t="shared" ref="L135:N135" si="40">L136+L137</f>
        <v>19000</v>
      </c>
      <c r="M135" s="6">
        <f t="shared" si="40"/>
        <v>20000</v>
      </c>
      <c r="N135" s="6">
        <f t="shared" si="40"/>
        <v>22000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19000</v>
      </c>
      <c r="K136" s="34"/>
      <c r="L136" s="34">
        <v>19000</v>
      </c>
      <c r="M136" s="34">
        <v>20000</v>
      </c>
      <c r="N136" s="34">
        <v>22000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 hidden="1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 hidden="1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 hidden="1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 hidden="1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 hidden="1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hidden="1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hidden="1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hidden="1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hidden="1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hidden="1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hidden="1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hidden="1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hidden="1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hidden="1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hidden="1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hidden="1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hidden="1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 hidden="1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 hidden="1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hidden="1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 hidden="1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 hidden="1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 hidden="1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hidden="1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hidden="1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hidden="1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hidden="1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hidden="1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hidden="1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hidden="1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hidden="1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hidden="1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hidden="1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hidden="1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 hidden="1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 hidden="1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 hidden="1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 hidden="1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hidden="1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 hidden="1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hidden="1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 hidden="1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 hidden="1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 hidden="1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hidden="1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 hidden="1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hidden="1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hidden="1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hidden="1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 hidden="1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hidden="1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hidden="1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 hidden="1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 hidden="1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 hidden="1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 hidden="1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 hidden="1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hidden="1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hidden="1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 hidden="1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 hidden="1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 hidden="1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 hidden="1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hidden="1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hidden="1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 hidden="1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 hidden="1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 hidden="1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 hidden="1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hidden="1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hidden="1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hidden="1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hidden="1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hidden="1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hidden="1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hidden="1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hidden="1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 hidden="1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 hidden="1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 hidden="1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hidden="1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hidden="1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hidden="1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hidden="1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hidden="1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hidden="1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hidden="1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hidden="1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hidden="1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hidden="1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hidden="1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hidden="1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 hidden="1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 hidden="1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 hidden="1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hidden="1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hidden="1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 hidden="1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 hidden="1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 hidden="1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 hidden="1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 hidden="1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 hidden="1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 hidden="1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 hidden="1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hidden="1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hidden="1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 hidden="1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 hidden="1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 hidden="1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hidden="1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hidden="1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hidden="1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hidden="1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hidden="1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hidden="1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 hidden="1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 hidden="1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 hidden="1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 hidden="1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 hidden="1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hidden="1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hidden="1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 hidden="1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 hidden="1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 hidden="1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hidden="1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hidden="1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 hidden="1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 hidden="1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 hidden="1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 hidden="1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hidden="1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 hidden="1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 hidden="1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 hidden="1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hidden="1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hidden="1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hidden="1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hidden="1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hidden="1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hidden="1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hidden="1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 hidden="1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 hidden="1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 hidden="1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hidden="1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hidden="1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hidden="1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hidden="1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hidden="1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hidden="1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hidden="1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 hidden="1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 hidden="1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 hidden="1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hidden="1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hidden="1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hidden="1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 hidden="1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 hidden="1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 hidden="1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hidden="1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hidden="1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 hidden="1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 hidden="1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 hidden="1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hidden="1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hidden="1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 hidden="1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 hidden="1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 hidden="1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 hidden="1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 hidden="1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 hidden="1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 hidden="1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 hidden="1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 hidden="1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 hidden="1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 hidden="1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 hidden="1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 hidden="1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 hidden="1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hidden="1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hidden="1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hidden="1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 hidden="1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 hidden="1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 hidden="1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 hidden="1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 hidden="1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hidden="1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 hidden="1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 hidden="1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 hidden="1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hidden="1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hidden="1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 hidden="1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 hidden="1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 hidden="1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hidden="1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hidden="1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hidden="1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hidden="1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hidden="1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 hidden="1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 hidden="1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hidden="1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hidden="1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 hidden="1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 hidden="1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 hidden="1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hidden="1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hidden="1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hidden="1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hidden="1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hidden="1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hidden="1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hidden="1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hidden="1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 hidden="1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 hidden="1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 hidden="1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hidden="1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hidden="1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hidden="1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hidden="1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hidden="1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hidden="1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hidden="1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 hidden="1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 hidden="1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 hidden="1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hidden="1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hidden="1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hidden="1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hidden="1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hidden="1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hidden="1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hidden="1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hidden="1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 hidden="1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 hidden="1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 hidden="1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hidden="1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hidden="1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hidden="1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hidden="1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 hidden="1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 hidden="1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 hidden="1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hidden="1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hidden="1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 hidden="1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 hidden="1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 hidden="1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hidden="1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hidden="1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hidden="1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hidden="1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hidden="1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hidden="1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hidden="1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hidden="1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hidden="1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hidden="1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hidden="1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hidden="1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hidden="1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hidden="1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hidden="1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hidden="1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hidden="1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hidden="1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hidden="1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hidden="1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hidden="1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hidden="1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hidden="1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 hidden="1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 hidden="1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hidden="1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 hidden="1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 hidden="1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 hidden="1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hidden="1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hidden="1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 hidden="1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 hidden="1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hidden="1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 hidden="1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 hidden="1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 hidden="1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hidden="1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hidden="1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 hidden="1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 hidden="1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 hidden="1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 hidden="1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hidden="1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 hidden="1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 hidden="1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 hidden="1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hidden="1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 hidden="1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 hidden="1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 hidden="1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 hidden="1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hidden="1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hidden="1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hidden="1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hidden="1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hidden="1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hidden="1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hidden="1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 hidden="1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 hidden="1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 hidden="1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hidden="1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hidden="1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 hidden="1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 hidden="1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 hidden="1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hidden="1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 hidden="1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hidden="1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hidden="1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 hidden="1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hidden="1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hidden="1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hidden="1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hidden="1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hidden="1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hidden="1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hidden="1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hidden="1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hidden="1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hidden="1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hidden="1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hidden="1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hidden="1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hidden="1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hidden="1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hidden="1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hidden="1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hidden="1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hidden="1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hidden="1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hidden="1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 hidden="1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hidden="1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hidden="1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hidden="1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 hidden="1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 hidden="1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hidden="1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hidden="1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 hidden="1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 hidden="1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hidden="1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 hidden="1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 hidden="1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 hidden="1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hidden="1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 hidden="1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 hidden="1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hidden="1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 hidden="1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 hidden="1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 hidden="1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hidden="1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hidden="1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 hidden="1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 hidden="1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 hidden="1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hidden="1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hidden="1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 hidden="1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 hidden="1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 hidden="1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 hidden="1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 hidden="1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hidden="1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 hidden="1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 hidden="1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 hidden="1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 hidden="1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hidden="1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 hidden="1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 hidden="1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 hidden="1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 hidden="1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 hidden="1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hidden="1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hidden="1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 hidden="1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 hidden="1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 hidden="1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 hidden="1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hidden="1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hidden="1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 hidden="1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 hidden="1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 hidden="1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 hidden="1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 hidden="1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hidden="1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 hidden="1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 hidden="1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 hidden="1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hidden="1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hidden="1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>
      <filters>
        <filter val="0203"/>
      </filters>
    </filterColumn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13188.22776</v>
      </c>
      <c r="H10" s="104">
        <f>H11+H53+H61+H79+H116+H194+H211+H224+H237</f>
        <v>2988.6277600000003</v>
      </c>
      <c r="I10" s="104">
        <f>I11+I53+I61+I79+I116+I194+I211+I224+I237</f>
        <v>12790.587759999999</v>
      </c>
      <c r="J10" s="105">
        <f>G10+H10+I10</f>
        <v>28967.44328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163</v>
      </c>
      <c r="H58" s="113">
        <f t="shared" ref="H58:I58" si="19">H59+H60</f>
        <v>177.9</v>
      </c>
      <c r="I58" s="113">
        <f t="shared" si="19"/>
        <v>184.1</v>
      </c>
      <c r="J58" s="105">
        <f t="shared" si="1"/>
        <v>525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144</v>
      </c>
      <c r="H59" s="113">
        <f>'Бюджетная роспись'!M130/1000</f>
        <v>157.9</v>
      </c>
      <c r="I59" s="113">
        <f>'Бюджетная роспись'!N130/1000</f>
        <v>162.1</v>
      </c>
      <c r="J59" s="105">
        <f t="shared" si="1"/>
        <v>464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19</v>
      </c>
      <c r="H60" s="113">
        <f>'Бюджетная роспись'!M135/1000</f>
        <v>20</v>
      </c>
      <c r="I60" s="113">
        <f>'Бюджетная роспись'!N135/1000</f>
        <v>22</v>
      </c>
      <c r="J60" s="105">
        <f t="shared" si="1"/>
        <v>61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13188.22776</v>
      </c>
      <c r="H249" s="137">
        <f t="shared" ref="H249:I249" si="97">H10</f>
        <v>2988.6277600000003</v>
      </c>
      <c r="I249" s="137">
        <f t="shared" si="97"/>
        <v>12790.587759999999</v>
      </c>
      <c r="J249" s="105">
        <f t="shared" si="87"/>
        <v>28967.44328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13188.22776</v>
      </c>
      <c r="G10" s="104">
        <f>Ведомственная!H10</f>
        <v>2988.6277600000003</v>
      </c>
      <c r="H10" s="104">
        <f>Ведомственная!I10</f>
        <v>12790.587759999999</v>
      </c>
      <c r="I10" s="145">
        <f>F10+G10+H10</f>
        <v>28967.44328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144</v>
      </c>
      <c r="G59" s="113">
        <f>Ведомственная!H59</f>
        <v>157.9</v>
      </c>
      <c r="H59" s="113">
        <f>Ведомственная!I59</f>
        <v>162.1</v>
      </c>
      <c r="I59" s="145">
        <f t="shared" si="0"/>
        <v>464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19</v>
      </c>
      <c r="G60" s="113">
        <f>Ведомственная!H60</f>
        <v>20</v>
      </c>
      <c r="H60" s="113">
        <f>Ведомственная!I60</f>
        <v>22</v>
      </c>
      <c r="I60" s="145">
        <f t="shared" si="0"/>
        <v>61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13188.22776</v>
      </c>
      <c r="G249" s="137">
        <f>Ведомственная!H249</f>
        <v>2988.6277600000003</v>
      </c>
      <c r="H249" s="137">
        <f>Ведомственная!I249</f>
        <v>12790.587759999999</v>
      </c>
      <c r="I249" s="145">
        <f t="shared" si="3"/>
        <v>28967.44328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tabSelected="1"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0" sqref="F10:H10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957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13188.22776</v>
      </c>
      <c r="G9" s="104">
        <f t="shared" ref="G9:H9" si="0">G10</f>
        <v>2988.6277600000003</v>
      </c>
      <c r="H9" s="104">
        <f t="shared" si="0"/>
        <v>12790.587759999999</v>
      </c>
      <c r="I9" s="105">
        <f>F9+G9+H9</f>
        <v>28967.44328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13188.22776</v>
      </c>
      <c r="G10" s="151">
        <f t="shared" ref="G10:H10" si="1">G11+G68+G80+G143</f>
        <v>2988.6277600000003</v>
      </c>
      <c r="H10" s="151">
        <f t="shared" si="1"/>
        <v>12790.587759999999</v>
      </c>
      <c r="I10" s="105">
        <f t="shared" ref="I10:I73" si="2">F10+G10+H10</f>
        <v>28967.44328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5427.2277600000007</v>
      </c>
      <c r="G11" s="151">
        <f t="shared" ref="G11:H11" si="3">G12+G23+G39+G49</f>
        <v>2867.2000000000003</v>
      </c>
      <c r="H11" s="151">
        <f t="shared" si="3"/>
        <v>2819.7</v>
      </c>
      <c r="I11" s="105">
        <f t="shared" si="2"/>
        <v>11114.127759999999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4">G13+G15+G19+G21</f>
        <v>2564.3000000000002</v>
      </c>
      <c r="H12" s="158">
        <f t="shared" si="4"/>
        <v>2405.6</v>
      </c>
      <c r="I12" s="105">
        <f t="shared" si="2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5">G14</f>
        <v>1120</v>
      </c>
      <c r="H13" s="113">
        <f t="shared" si="5"/>
        <v>1130</v>
      </c>
      <c r="I13" s="105">
        <f t="shared" si="2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2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6">G16+G17+G18</f>
        <v>1444.3</v>
      </c>
      <c r="H15" s="113">
        <f t="shared" si="6"/>
        <v>1275.5999999999999</v>
      </c>
      <c r="I15" s="105">
        <f t="shared" si="2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2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2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2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8">G22</f>
        <v>0</v>
      </c>
      <c r="H21" s="113">
        <f t="shared" si="8"/>
        <v>0</v>
      </c>
      <c r="I21" s="105">
        <f t="shared" si="2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2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949.8</v>
      </c>
      <c r="G23" s="158">
        <f t="shared" ref="G23:H23" si="9">G24+G26+G28+G30+G32+G34+G36</f>
        <v>177.9</v>
      </c>
      <c r="H23" s="158">
        <f t="shared" si="9"/>
        <v>184.1</v>
      </c>
      <c r="I23" s="105">
        <f t="shared" si="2"/>
        <v>1311.8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1">G27</f>
        <v>0</v>
      </c>
      <c r="H26" s="113">
        <f t="shared" si="11"/>
        <v>0</v>
      </c>
      <c r="I26" s="105">
        <f t="shared" si="2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2">G29</f>
        <v>0</v>
      </c>
      <c r="H28" s="113">
        <f t="shared" si="12"/>
        <v>0</v>
      </c>
      <c r="I28" s="105">
        <f t="shared" si="2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3">G31</f>
        <v>0</v>
      </c>
      <c r="H30" s="113">
        <f t="shared" si="13"/>
        <v>0</v>
      </c>
      <c r="I30" s="105">
        <f t="shared" si="2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4">G33</f>
        <v>0</v>
      </c>
      <c r="H32" s="113">
        <f t="shared" si="14"/>
        <v>0</v>
      </c>
      <c r="I32" s="105">
        <f t="shared" si="2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5">G35</f>
        <v>0</v>
      </c>
      <c r="H34" s="113">
        <f t="shared" si="15"/>
        <v>0</v>
      </c>
      <c r="I34" s="105">
        <f t="shared" si="2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163</v>
      </c>
      <c r="G36" s="113">
        <f t="shared" ref="G36:H36" si="16">G37+G38</f>
        <v>177.9</v>
      </c>
      <c r="H36" s="113">
        <f t="shared" si="16"/>
        <v>184.1</v>
      </c>
      <c r="I36" s="105">
        <f t="shared" si="2"/>
        <v>525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144</v>
      </c>
      <c r="G37" s="113">
        <f>Ведомственная!H59</f>
        <v>157.9</v>
      </c>
      <c r="H37" s="113">
        <f>Ведомственная!I59</f>
        <v>162.1</v>
      </c>
      <c r="I37" s="105">
        <f t="shared" si="2"/>
        <v>464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19</v>
      </c>
      <c r="G38" s="113">
        <f>Ведомственная!H60</f>
        <v>20</v>
      </c>
      <c r="H38" s="113">
        <f>Ведомственная!I60</f>
        <v>22</v>
      </c>
      <c r="I38" s="105">
        <f t="shared" si="2"/>
        <v>61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2">G50+G52+G54+G56+G60+G62+G64+G66+G58</f>
        <v>125</v>
      </c>
      <c r="H49" s="158">
        <f t="shared" si="22"/>
        <v>230</v>
      </c>
      <c r="I49" s="105">
        <f t="shared" si="2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3">G51</f>
        <v>0</v>
      </c>
      <c r="H50" s="113">
        <f t="shared" si="23"/>
        <v>0</v>
      </c>
      <c r="I50" s="105">
        <f t="shared" si="2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6">G57</f>
        <v>10</v>
      </c>
      <c r="H56" s="113">
        <f t="shared" si="26"/>
        <v>10</v>
      </c>
      <c r="I56" s="105">
        <f t="shared" si="2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2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8">G63</f>
        <v>115</v>
      </c>
      <c r="H62" s="113">
        <f t="shared" si="28"/>
        <v>220</v>
      </c>
      <c r="I62" s="105">
        <f t="shared" si="2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2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3">G71</f>
        <v>0</v>
      </c>
      <c r="H70" s="113">
        <f t="shared" si="33"/>
        <v>0</v>
      </c>
      <c r="I70" s="105">
        <f t="shared" si="2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8">G81+G102</f>
        <v>121.42775999999999</v>
      </c>
      <c r="H80" s="151">
        <f t="shared" si="38"/>
        <v>9950.8877599999996</v>
      </c>
      <c r="I80" s="105">
        <f t="shared" si="36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9829.4599999999991</v>
      </c>
      <c r="I81" s="105">
        <f t="shared" si="36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9829.4599999999991</v>
      </c>
      <c r="I96" s="105">
        <f t="shared" si="36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6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9">G107+G109+G113+G116+G119+G121+G124+G126+G128+G131+G134+G136+G138+G140+G103+G105+G111</f>
        <v>121.42775999999999</v>
      </c>
      <c r="H102" s="158">
        <f t="shared" si="49"/>
        <v>121.42775999999999</v>
      </c>
      <c r="I102" s="105">
        <f t="shared" si="36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1">G110</f>
        <v>0</v>
      </c>
      <c r="H109" s="113">
        <f t="shared" si="51"/>
        <v>0</v>
      </c>
      <c r="I109" s="105">
        <f t="shared" si="36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6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3">G117+G118</f>
        <v>0</v>
      </c>
      <c r="H116" s="113">
        <f t="shared" si="53"/>
        <v>0</v>
      </c>
      <c r="I116" s="105">
        <f t="shared" si="36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4">G120</f>
        <v>0</v>
      </c>
      <c r="H119" s="113">
        <f t="shared" si="54"/>
        <v>0</v>
      </c>
      <c r="I119" s="105">
        <f t="shared" si="36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5">G122+G123</f>
        <v>30</v>
      </c>
      <c r="H121" s="113">
        <f t="shared" si="55"/>
        <v>30</v>
      </c>
      <c r="I121" s="105">
        <f t="shared" si="36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6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6">G125</f>
        <v>0</v>
      </c>
      <c r="H124" s="113">
        <f t="shared" si="56"/>
        <v>0</v>
      </c>
      <c r="I124" s="105">
        <f t="shared" si="36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7">G127</f>
        <v>0</v>
      </c>
      <c r="H126" s="113">
        <f t="shared" si="57"/>
        <v>0</v>
      </c>
      <c r="I126" s="105">
        <f t="shared" si="36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8">G129+G130</f>
        <v>0</v>
      </c>
      <c r="H128" s="113">
        <f t="shared" si="58"/>
        <v>0</v>
      </c>
      <c r="I128" s="105">
        <f t="shared" si="36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6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9">G132+G133</f>
        <v>0</v>
      </c>
      <c r="H131" s="113">
        <f t="shared" si="59"/>
        <v>0</v>
      </c>
      <c r="I131" s="105">
        <f t="shared" si="36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60">G135</f>
        <v>0</v>
      </c>
      <c r="H134" s="113">
        <f t="shared" si="60"/>
        <v>0</v>
      </c>
      <c r="I134" s="105">
        <f t="shared" si="36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1">G137</f>
        <v>91.427759999999992</v>
      </c>
      <c r="H136" s="113">
        <f t="shared" si="61"/>
        <v>91.427759999999992</v>
      </c>
      <c r="I136" s="105">
        <f t="shared" si="36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6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2">G139</f>
        <v>0</v>
      </c>
      <c r="H138" s="113">
        <f t="shared" si="62"/>
        <v>0</v>
      </c>
      <c r="I138" s="105">
        <f t="shared" si="36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3">G141</f>
        <v>0</v>
      </c>
      <c r="H140" s="113">
        <f t="shared" si="63"/>
        <v>0</v>
      </c>
      <c r="I140" s="105">
        <f t="shared" si="36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3"/>
        <v>0</v>
      </c>
      <c r="H141" s="113">
        <f t="shared" si="63"/>
        <v>0</v>
      </c>
      <c r="I141" s="105">
        <f t="shared" ref="I141:I166" si="64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4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5">G144+G154</f>
        <v>0</v>
      </c>
      <c r="H143" s="151">
        <f t="shared" si="65"/>
        <v>20</v>
      </c>
      <c r="I143" s="105">
        <f t="shared" si="64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6">G145+G149+G152</f>
        <v>0</v>
      </c>
      <c r="H144" s="158">
        <f t="shared" si="66"/>
        <v>0</v>
      </c>
      <c r="I144" s="105">
        <f t="shared" si="64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7">G146+G147+G148</f>
        <v>0</v>
      </c>
      <c r="H145" s="113">
        <f t="shared" si="67"/>
        <v>0</v>
      </c>
      <c r="I145" s="105">
        <f t="shared" si="64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4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4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4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4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4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4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4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4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8">G155+G157+G159</f>
        <v>0</v>
      </c>
      <c r="H154" s="158">
        <f t="shared" si="68"/>
        <v>20</v>
      </c>
      <c r="I154" s="105">
        <f t="shared" si="64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4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4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4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4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4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4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4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4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4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4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4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13188.22776</v>
      </c>
      <c r="G166" s="137">
        <f>Ведомственная!H249</f>
        <v>2988.6277600000003</v>
      </c>
      <c r="H166" s="137">
        <f>Ведомственная!I249</f>
        <v>12790.587759999999</v>
      </c>
      <c r="I166" s="105">
        <f t="shared" si="64"/>
        <v>28967.44328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712</v>
      </c>
      <c r="G1" s="301"/>
      <c r="H1" s="301"/>
    </row>
    <row r="2" spans="1:8" ht="77.45" customHeight="1">
      <c r="F2" s="302" t="s">
        <v>936</v>
      </c>
      <c r="G2" s="302"/>
      <c r="H2" s="302"/>
    </row>
    <row r="3" spans="1:8" ht="18.600000000000001" customHeight="1">
      <c r="F3" s="301" t="s">
        <v>706</v>
      </c>
      <c r="G3" s="301"/>
      <c r="H3" s="301"/>
    </row>
    <row r="4" spans="1:8" ht="52.15" customHeight="1">
      <c r="A4" s="300" t="s">
        <v>937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804</v>
      </c>
      <c r="H7" s="299"/>
    </row>
    <row r="8" spans="1:8" ht="25.5">
      <c r="A8" s="299"/>
      <c r="B8" s="299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298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298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298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298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298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298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298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298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298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298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298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298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298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298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2024-10-30T08:41:38Z</cp:lastPrinted>
  <dcterms:created xsi:type="dcterms:W3CDTF">2023-09-11T19:44:40Z</dcterms:created>
  <dcterms:modified xsi:type="dcterms:W3CDTF">2024-12-10T10:26:16Z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