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3" activeTab="3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J438" i="2"/>
  <c r="J410"/>
  <c r="I165" i="3"/>
  <c r="H165" i="4" s="1"/>
  <c r="H165" i="3"/>
  <c r="G165" i="4" s="1"/>
  <c r="L378" i="2"/>
  <c r="M378"/>
  <c r="N378"/>
  <c r="K378"/>
  <c r="J379"/>
  <c r="J380"/>
  <c r="L357"/>
  <c r="M357"/>
  <c r="H160" i="3" s="1"/>
  <c r="G160" i="4" s="1"/>
  <c r="N357" i="2"/>
  <c r="I160" i="3" s="1"/>
  <c r="H118" i="5" s="1"/>
  <c r="K357" i="2"/>
  <c r="J358"/>
  <c r="J359"/>
  <c r="F244" i="4"/>
  <c r="F245"/>
  <c r="F246"/>
  <c r="F247"/>
  <c r="F248"/>
  <c r="I100" i="3"/>
  <c r="H100" i="4" s="1"/>
  <c r="H100" i="3"/>
  <c r="G100" i="4" s="1"/>
  <c r="L229" i="2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I115"/>
  <c r="I114" s="1"/>
  <c r="H115"/>
  <c r="H114" s="1"/>
  <c r="I38"/>
  <c r="H38"/>
  <c r="H37" s="1"/>
  <c r="H36" s="1"/>
  <c r="H35" s="1"/>
  <c r="H34" s="1"/>
  <c r="H33" s="1"/>
  <c r="G246"/>
  <c r="G245" s="1"/>
  <c r="G244" s="1"/>
  <c r="H242"/>
  <c r="H241" s="1"/>
  <c r="H240" s="1"/>
  <c r="H239" s="1"/>
  <c r="H238" s="1"/>
  <c r="H237" s="1"/>
  <c r="I37"/>
  <c r="I36" s="1"/>
  <c r="I35" s="1"/>
  <c r="I34" s="1"/>
  <c r="I33" s="1"/>
  <c r="K408" i="2"/>
  <c r="K395" s="1"/>
  <c r="K150"/>
  <c r="K521"/>
  <c r="F160" i="4" l="1"/>
  <c r="H160"/>
  <c r="G123" i="5"/>
  <c r="H123"/>
  <c r="G118"/>
  <c r="J378" i="2"/>
  <c r="G165" i="3" s="1"/>
  <c r="F165" i="4" s="1"/>
  <c r="H74" i="5"/>
  <c r="J357" i="2"/>
  <c r="G160" i="3" s="1"/>
  <c r="F118" i="5" s="1"/>
  <c r="G74"/>
  <c r="J229" i="2"/>
  <c r="G100" i="3" s="1"/>
  <c r="F100" i="4" s="1"/>
  <c r="D41" i="7"/>
  <c r="K494" i="2"/>
  <c r="M395"/>
  <c r="N395"/>
  <c r="F74" i="5" l="1"/>
  <c r="F123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45" i="4" s="1"/>
  <c r="H106" i="5"/>
  <c r="I148" i="3"/>
  <c r="I147" s="1"/>
  <c r="H147" i="4" s="1"/>
  <c r="G148"/>
  <c r="H148" i="3"/>
  <c r="H147" s="1"/>
  <c r="G145" i="4"/>
  <c r="H146" i="3"/>
  <c r="H145" s="1"/>
  <c r="G146" i="4"/>
  <c r="G104" i="5"/>
  <c r="G103"/>
  <c r="G105"/>
  <c r="J316" i="2"/>
  <c r="K315"/>
  <c r="J315" s="1"/>
  <c r="J317"/>
  <c r="J311"/>
  <c r="K310"/>
  <c r="J310" s="1"/>
  <c r="J312"/>
  <c r="J146" i="3" l="1"/>
  <c r="G146"/>
  <c r="H103" i="5"/>
  <c r="G106"/>
  <c r="H146" i="4"/>
  <c r="G148" i="3"/>
  <c r="J148" s="1"/>
  <c r="H148" i="4"/>
  <c r="H104" i="5"/>
  <c r="F106"/>
  <c r="G147" i="4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J554" s="1"/>
  <c r="E17" i="6"/>
  <c r="F17"/>
  <c r="D17"/>
  <c r="E20"/>
  <c r="F20"/>
  <c r="D20"/>
  <c r="F146" i="4" l="1"/>
  <c r="I146" s="1"/>
  <c r="G145" i="3"/>
  <c r="G242"/>
  <c r="F243" i="4"/>
  <c r="I106" i="5"/>
  <c r="F148" i="4"/>
  <c r="I148" s="1"/>
  <c r="G147" i="3"/>
  <c r="F115" i="4"/>
  <c r="G114" i="3"/>
  <c r="F114" i="4" s="1"/>
  <c r="F104" i="5"/>
  <c r="I104" s="1"/>
  <c r="J115" i="3"/>
  <c r="F61" i="5"/>
  <c r="I61" s="1"/>
  <c r="H113" i="4"/>
  <c r="H59" i="5"/>
  <c r="G113" i="4"/>
  <c r="G59" i="5"/>
  <c r="J114" i="3"/>
  <c r="H190" i="4"/>
  <c r="H101" i="5"/>
  <c r="G190" i="4"/>
  <c r="G101" i="5"/>
  <c r="J452" i="2"/>
  <c r="J451"/>
  <c r="J252"/>
  <c r="K251"/>
  <c r="J251" s="1"/>
  <c r="G113" i="3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F242" l="1"/>
  <c r="G241" i="3"/>
  <c r="F147" i="4"/>
  <c r="I147" s="1"/>
  <c r="J147" i="3"/>
  <c r="G112"/>
  <c r="F112" i="4" s="1"/>
  <c r="F113"/>
  <c r="I113" s="1"/>
  <c r="F145"/>
  <c r="I145" s="1"/>
  <c r="J145" i="3"/>
  <c r="F105" i="5"/>
  <c r="I105" s="1"/>
  <c r="J190" i="3"/>
  <c r="G190"/>
  <c r="F103" i="5"/>
  <c r="I103" s="1"/>
  <c r="E20" i="7"/>
  <c r="D20"/>
  <c r="D17" s="1"/>
  <c r="C20"/>
  <c r="C17" s="1"/>
  <c r="E17"/>
  <c r="F59" i="5"/>
  <c r="I59" s="1"/>
  <c r="J113" i="3"/>
  <c r="F101" i="5"/>
  <c r="I101" s="1"/>
  <c r="G100"/>
  <c r="G189" i="4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90" i="4" l="1"/>
  <c r="I190" s="1"/>
  <c r="G189" i="3"/>
  <c r="G240"/>
  <c r="F241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240" i="4" l="1"/>
  <c r="G239" i="3"/>
  <c r="F189" i="4"/>
  <c r="I189" s="1"/>
  <c r="J189" i="3"/>
  <c r="F100" i="5"/>
  <c r="I100" s="1"/>
  <c r="F58"/>
  <c r="J298" i="2"/>
  <c r="J304"/>
  <c r="E8" i="12"/>
  <c r="E7"/>
  <c r="E12"/>
  <c r="F239" i="4" l="1"/>
  <c r="G238" i="3"/>
  <c r="J140"/>
  <c r="G140"/>
  <c r="F97" i="5" s="1"/>
  <c r="I97" s="1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F238" i="4" l="1"/>
  <c r="G237" i="3"/>
  <c r="F237" i="4" s="1"/>
  <c r="F140"/>
  <c r="I140" s="1"/>
  <c r="G139" i="3"/>
  <c r="E38" i="7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F139" i="4" l="1"/>
  <c r="I139" s="1"/>
  <c r="J139" i="3"/>
  <c r="D9" i="7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H244"/>
  <c r="G191" l="1"/>
  <c r="H193" i="3"/>
  <c r="H192" s="1"/>
  <c r="H191" s="1"/>
  <c r="N237" i="2"/>
  <c r="I105" i="3"/>
  <c r="I104" s="1"/>
  <c r="I103" s="1"/>
  <c r="M237" i="2"/>
  <c r="H105" i="3"/>
  <c r="H104" s="1"/>
  <c r="H103" s="1"/>
  <c r="I193"/>
  <c r="I192" s="1"/>
  <c r="I191" s="1"/>
  <c r="H191" i="4" s="1"/>
  <c r="G27" i="6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H33" i="4"/>
  <c r="H51" i="5"/>
  <c r="H50" s="1"/>
  <c r="H193" i="4"/>
  <c r="H139" i="5"/>
  <c r="H138" s="1"/>
  <c r="H237" i="4"/>
  <c r="H67" i="5"/>
  <c r="H66" s="1"/>
  <c r="H247" i="4"/>
  <c r="G33"/>
  <c r="G51" i="5"/>
  <c r="G50" s="1"/>
  <c r="G247" i="4"/>
  <c r="H161" i="5"/>
  <c r="F161"/>
  <c r="H163"/>
  <c r="H246" i="4"/>
  <c r="F163" i="5"/>
  <c r="H192" i="4"/>
  <c r="H162" i="5"/>
  <c r="H245" i="4"/>
  <c r="F162" i="5"/>
  <c r="G139" l="1"/>
  <c r="G138" s="1"/>
  <c r="G193" i="4"/>
  <c r="G192"/>
  <c r="D25" i="6"/>
  <c r="G26"/>
  <c r="I164" i="5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J193" i="3" l="1"/>
  <c r="G193"/>
  <c r="J105"/>
  <c r="G105"/>
  <c r="D24" i="6"/>
  <c r="G24" s="1"/>
  <c r="G25"/>
  <c r="K51" i="11"/>
  <c r="J49" i="12"/>
  <c r="J46" s="1"/>
  <c r="J48" i="11"/>
  <c r="I49" i="12"/>
  <c r="I46" s="1"/>
  <c r="I48" i="11"/>
  <c r="F79" i="5"/>
  <c r="I79" s="1"/>
  <c r="G104" i="4"/>
  <c r="J244" i="3"/>
  <c r="G162" i="5"/>
  <c r="I162" s="1"/>
  <c r="G245" i="4"/>
  <c r="I245" s="1"/>
  <c r="G46" i="12"/>
  <c r="G48" i="11"/>
  <c r="H103" i="4"/>
  <c r="G103"/>
  <c r="F193" l="1"/>
  <c r="G192" i="3"/>
  <c r="F105" i="4"/>
  <c r="I105" s="1"/>
  <c r="G104" i="3"/>
  <c r="K49" i="12"/>
  <c r="K46" s="1"/>
  <c r="K48" i="11"/>
  <c r="F78" i="5"/>
  <c r="I78" s="1"/>
  <c r="G244" i="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I173" s="1"/>
  <c r="M424" i="2"/>
  <c r="M423" s="1"/>
  <c r="H174" i="3" s="1"/>
  <c r="H173" s="1"/>
  <c r="L424" i="2"/>
  <c r="L423" s="1"/>
  <c r="N420"/>
  <c r="N419" s="1"/>
  <c r="I172" i="3" s="1"/>
  <c r="M420" i="2"/>
  <c r="M419" s="1"/>
  <c r="H172" i="3" s="1"/>
  <c r="L420" i="2"/>
  <c r="L419" s="1"/>
  <c r="N394"/>
  <c r="I171" i="3" s="1"/>
  <c r="M394" i="2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H128" s="1"/>
  <c r="H127" s="1"/>
  <c r="H126" s="1"/>
  <c r="H125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G191" i="3" l="1"/>
  <c r="F191" i="4" s="1"/>
  <c r="F192"/>
  <c r="G103" i="3"/>
  <c r="F104" i="4"/>
  <c r="I104" s="1"/>
  <c r="J104" i="3"/>
  <c r="I128"/>
  <c r="I127" s="1"/>
  <c r="I126" s="1"/>
  <c r="I125" s="1"/>
  <c r="I155"/>
  <c r="I203"/>
  <c r="I211"/>
  <c r="H203"/>
  <c r="H211"/>
  <c r="I42"/>
  <c r="I41" s="1"/>
  <c r="I40" s="1"/>
  <c r="I39" s="1"/>
  <c r="I66"/>
  <c r="I65" s="1"/>
  <c r="I64" s="1"/>
  <c r="I63" s="1"/>
  <c r="I62" s="1"/>
  <c r="I170"/>
  <c r="H66"/>
  <c r="H65" s="1"/>
  <c r="H64" s="1"/>
  <c r="H63" s="1"/>
  <c r="H62" s="1"/>
  <c r="H170"/>
  <c r="G170" i="4" s="1"/>
  <c r="H42" i="3"/>
  <c r="H41" s="1"/>
  <c r="H40" s="1"/>
  <c r="H39" s="1"/>
  <c r="I120"/>
  <c r="I119" s="1"/>
  <c r="I118" s="1"/>
  <c r="I117" s="1"/>
  <c r="I224"/>
  <c r="H120"/>
  <c r="H119" s="1"/>
  <c r="H118" s="1"/>
  <c r="H117" s="1"/>
  <c r="H224"/>
  <c r="I159"/>
  <c r="I158" s="1"/>
  <c r="N349" i="2"/>
  <c r="H159" i="3"/>
  <c r="H158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J346"/>
  <c r="J28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I22" s="1"/>
  <c r="I21" s="1"/>
  <c r="I20" s="1"/>
  <c r="I19" s="1"/>
  <c r="I18" s="1"/>
  <c r="I11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J350" l="1"/>
  <c r="G159" i="3" s="1"/>
  <c r="G158" s="1"/>
  <c r="K349" i="2"/>
  <c r="F156" i="4"/>
  <c r="J205" i="3"/>
  <c r="G205"/>
  <c r="F205" i="4" s="1"/>
  <c r="F103"/>
  <c r="I103" s="1"/>
  <c r="J103" i="3"/>
  <c r="H66" i="4"/>
  <c r="J171" i="3"/>
  <c r="G171"/>
  <c r="J67"/>
  <c r="G67"/>
  <c r="G66" s="1"/>
  <c r="I61"/>
  <c r="I10" s="1"/>
  <c r="B15" i="8"/>
  <c r="J201" i="3"/>
  <c r="G201"/>
  <c r="F201" i="4" s="1"/>
  <c r="H22" i="3"/>
  <c r="H21" s="1"/>
  <c r="H20" s="1"/>
  <c r="H19" s="1"/>
  <c r="H18" s="1"/>
  <c r="H11" s="1"/>
  <c r="H74"/>
  <c r="H73" s="1"/>
  <c r="H72" s="1"/>
  <c r="H71" s="1"/>
  <c r="H61" s="1"/>
  <c r="H10" s="1"/>
  <c r="J60"/>
  <c r="G60"/>
  <c r="J202"/>
  <c r="G202"/>
  <c r="F202" i="4" s="1"/>
  <c r="J174" i="3"/>
  <c r="G174"/>
  <c r="I144"/>
  <c r="I143" s="1"/>
  <c r="I142" s="1"/>
  <c r="I141" s="1"/>
  <c r="I116" s="1"/>
  <c r="J175"/>
  <c r="G175"/>
  <c r="F175" i="4" s="1"/>
  <c r="J172" i="3"/>
  <c r="G172"/>
  <c r="F172" i="4" s="1"/>
  <c r="I74" i="3"/>
  <c r="I73" s="1"/>
  <c r="I72" s="1"/>
  <c r="I71" s="1"/>
  <c r="H144"/>
  <c r="H143" s="1"/>
  <c r="H142" s="1"/>
  <c r="H141" s="1"/>
  <c r="H116" s="1"/>
  <c r="L217" i="2"/>
  <c r="J217" s="1"/>
  <c r="H110" i="4"/>
  <c r="H57" i="5"/>
  <c r="H56" s="1"/>
  <c r="G110" i="4"/>
  <c r="G57" i="5"/>
  <c r="G56" s="1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G74" s="1"/>
  <c r="G73" s="1"/>
  <c r="G72" s="1"/>
  <c r="G71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F129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H249" i="3" l="1"/>
  <c r="E31" i="6"/>
  <c r="I249" i="3"/>
  <c r="F31" i="6"/>
  <c r="J48" i="3"/>
  <c r="G48"/>
  <c r="G47" s="1"/>
  <c r="J134"/>
  <c r="G134"/>
  <c r="J182"/>
  <c r="G182"/>
  <c r="G216"/>
  <c r="F217" i="4"/>
  <c r="F174"/>
  <c r="I174" s="1"/>
  <c r="G173" i="3"/>
  <c r="L205" i="2"/>
  <c r="L192" s="1"/>
  <c r="G65" i="3"/>
  <c r="G64" s="1"/>
  <c r="G63" s="1"/>
  <c r="G62" s="1"/>
  <c r="G61" s="1"/>
  <c r="J236"/>
  <c r="G236"/>
  <c r="J46"/>
  <c r="G46"/>
  <c r="G45" s="1"/>
  <c r="J97"/>
  <c r="G97"/>
  <c r="G96" s="1"/>
  <c r="G188"/>
  <c r="F99" i="5" s="1"/>
  <c r="I99" s="1"/>
  <c r="G110" i="3"/>
  <c r="F111" i="4"/>
  <c r="J102" i="3"/>
  <c r="G102"/>
  <c r="J223"/>
  <c r="G223"/>
  <c r="J150"/>
  <c r="G150"/>
  <c r="J136"/>
  <c r="G136"/>
  <c r="G230"/>
  <c r="F158" i="5" s="1"/>
  <c r="I158" s="1"/>
  <c r="J122" i="3"/>
  <c r="G122"/>
  <c r="J207"/>
  <c r="G207"/>
  <c r="F22" i="5"/>
  <c r="G29" i="3"/>
  <c r="G28" s="1"/>
  <c r="J28" s="1"/>
  <c r="J32"/>
  <c r="G32"/>
  <c r="G31" s="1"/>
  <c r="G30" s="1"/>
  <c r="J177"/>
  <c r="G177"/>
  <c r="G52"/>
  <c r="G51" s="1"/>
  <c r="J51" s="1"/>
  <c r="J210"/>
  <c r="G210"/>
  <c r="J50"/>
  <c r="G50"/>
  <c r="G49" s="1"/>
  <c r="J124"/>
  <c r="G124"/>
  <c r="J162"/>
  <c r="G162"/>
  <c r="J25"/>
  <c r="G25"/>
  <c r="J159"/>
  <c r="J204"/>
  <c r="G204"/>
  <c r="G138"/>
  <c r="J138" s="1"/>
  <c r="J130"/>
  <c r="G130"/>
  <c r="F200" i="4"/>
  <c r="G199" i="3"/>
  <c r="J157"/>
  <c r="G157"/>
  <c r="G169"/>
  <c r="J169" s="1"/>
  <c r="J167"/>
  <c r="G167"/>
  <c r="G44"/>
  <c r="G43" s="1"/>
  <c r="J132"/>
  <c r="G132"/>
  <c r="F159" i="4"/>
  <c r="J154" i="3"/>
  <c r="G154"/>
  <c r="J70"/>
  <c r="G70"/>
  <c r="G69" s="1"/>
  <c r="G24"/>
  <c r="J24" s="1"/>
  <c r="F171" i="4"/>
  <c r="I171" s="1"/>
  <c r="G170" i="3"/>
  <c r="J179"/>
  <c r="G179"/>
  <c r="J164"/>
  <c r="G164"/>
  <c r="G163" s="1"/>
  <c r="F158" i="4"/>
  <c r="I158" s="1"/>
  <c r="G99" i="3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22" i="5"/>
  <c r="I117"/>
  <c r="J27" i="3"/>
  <c r="J78"/>
  <c r="J17"/>
  <c r="I111" i="4"/>
  <c r="K309" i="2"/>
  <c r="H81" i="5"/>
  <c r="J61" i="11" s="1"/>
  <c r="G81" i="5"/>
  <c r="I61" i="11" s="1"/>
  <c r="F112" i="5"/>
  <c r="I112" s="1"/>
  <c r="K205" i="2"/>
  <c r="H102" i="5"/>
  <c r="J66" i="11" s="1"/>
  <c r="K66" s="1"/>
  <c r="G102" i="5"/>
  <c r="I66" i="11" s="1"/>
  <c r="J326" i="2"/>
  <c r="H96" i="4"/>
  <c r="H95"/>
  <c r="G187"/>
  <c r="G186"/>
  <c r="J49" i="3"/>
  <c r="F48" i="11"/>
  <c r="E51"/>
  <c r="E48" s="1"/>
  <c r="F153" i="5"/>
  <c r="I153" s="1"/>
  <c r="I191" i="4"/>
  <c r="F90"/>
  <c r="I90" s="1"/>
  <c r="F70"/>
  <c r="I70" s="1"/>
  <c r="G112"/>
  <c r="I112" s="1"/>
  <c r="F11" i="9"/>
  <c r="F10" s="1"/>
  <c r="F9" s="1"/>
  <c r="F8" s="1"/>
  <c r="F83" i="5"/>
  <c r="I83" s="1"/>
  <c r="H187" i="4"/>
  <c r="H186"/>
  <c r="F37"/>
  <c r="I37" s="1"/>
  <c r="F29"/>
  <c r="I29" s="1"/>
  <c r="F63" i="5"/>
  <c r="I63" s="1"/>
  <c r="I217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H114" i="4"/>
  <c r="G114"/>
  <c r="G109"/>
  <c r="F156" i="5"/>
  <c r="I156" s="1"/>
  <c r="F50" i="4"/>
  <c r="I50" s="1"/>
  <c r="F120" i="5"/>
  <c r="I120" s="1"/>
  <c r="J320" i="2"/>
  <c r="F27" i="5"/>
  <c r="I27" s="1"/>
  <c r="F44" i="4"/>
  <c r="I44" s="1"/>
  <c r="F89" i="5"/>
  <c r="I89" s="1"/>
  <c r="K241" i="2"/>
  <c r="J241" s="1"/>
  <c r="F95" i="5"/>
  <c r="I95" s="1"/>
  <c r="F160"/>
  <c r="I160" s="1"/>
  <c r="F93"/>
  <c r="I93" s="1"/>
  <c r="F97" i="4"/>
  <c r="I97" s="1"/>
  <c r="F33" i="5"/>
  <c r="I33" s="1"/>
  <c r="F29"/>
  <c r="I29" s="1"/>
  <c r="F46" i="4"/>
  <c r="I46" s="1"/>
  <c r="J45" i="3"/>
  <c r="K141" i="2"/>
  <c r="J141" s="1"/>
  <c r="J96" i="3"/>
  <c r="F71" i="5"/>
  <c r="I71" s="1"/>
  <c r="F108"/>
  <c r="I108" s="1"/>
  <c r="F76"/>
  <c r="I76" s="1"/>
  <c r="F65"/>
  <c r="I65" s="1"/>
  <c r="F115"/>
  <c r="I115" s="1"/>
  <c r="F142"/>
  <c r="I142" s="1"/>
  <c r="J47" i="3"/>
  <c r="F87" i="5"/>
  <c r="I87" s="1"/>
  <c r="F31"/>
  <c r="I31" s="1"/>
  <c r="F91"/>
  <c r="I91" s="1"/>
  <c r="F85" i="4"/>
  <c r="I85" s="1"/>
  <c r="F48"/>
  <c r="I48" s="1"/>
  <c r="F135" i="5"/>
  <c r="I135" s="1"/>
  <c r="I115" i="4"/>
  <c r="J84" i="3"/>
  <c r="M256" i="2"/>
  <c r="J107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F44" i="5"/>
  <c r="I44" s="1"/>
  <c r="J445" i="2"/>
  <c r="J242"/>
  <c r="F85" i="5"/>
  <c r="I85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20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I156"/>
  <c r="F114" i="5"/>
  <c r="I114" s="1"/>
  <c r="H16" i="4"/>
  <c r="H14" i="5"/>
  <c r="H13" s="1"/>
  <c r="H17" i="4"/>
  <c r="G30"/>
  <c r="G65"/>
  <c r="H180"/>
  <c r="G215"/>
  <c r="H228"/>
  <c r="L7" i="2"/>
  <c r="K18"/>
  <c r="J18" s="1"/>
  <c r="K174"/>
  <c r="J174" s="1"/>
  <c r="K461"/>
  <c r="J461" s="1"/>
  <c r="K128"/>
  <c r="J128" s="1"/>
  <c r="K9"/>
  <c r="J9" s="1"/>
  <c r="G166" i="3" l="1"/>
  <c r="F167" i="4"/>
  <c r="I167" s="1"/>
  <c r="F204"/>
  <c r="I204" s="1"/>
  <c r="G203" i="3"/>
  <c r="F110" i="4"/>
  <c r="I110" s="1"/>
  <c r="G109" i="3"/>
  <c r="F173" i="4"/>
  <c r="I173" s="1"/>
  <c r="J173" i="3"/>
  <c r="F170" i="4"/>
  <c r="I170" s="1"/>
  <c r="J170" i="3"/>
  <c r="G209"/>
  <c r="F210" i="4"/>
  <c r="I210" s="1"/>
  <c r="G121" i="3"/>
  <c r="F122" i="4"/>
  <c r="I122" s="1"/>
  <c r="J44" i="3"/>
  <c r="G22"/>
  <c r="G21" s="1"/>
  <c r="G20" s="1"/>
  <c r="G19" s="1"/>
  <c r="G18" s="1"/>
  <c r="G11" s="1"/>
  <c r="F138" i="4"/>
  <c r="I138" s="1"/>
  <c r="G137" i="3"/>
  <c r="G42"/>
  <c r="G41" s="1"/>
  <c r="G40" s="1"/>
  <c r="G39" s="1"/>
  <c r="G206"/>
  <c r="F207" i="4"/>
  <c r="I207" s="1"/>
  <c r="G101" i="3"/>
  <c r="F101" i="4" s="1"/>
  <c r="F102"/>
  <c r="I102" s="1"/>
  <c r="G187" i="3"/>
  <c r="F188" i="4"/>
  <c r="I188" s="1"/>
  <c r="F132"/>
  <c r="I132" s="1"/>
  <c r="G131" i="3"/>
  <c r="G129"/>
  <c r="F130" i="4"/>
  <c r="I130" s="1"/>
  <c r="F124"/>
  <c r="I124" s="1"/>
  <c r="G123" i="3"/>
  <c r="G222"/>
  <c r="F223" i="4"/>
  <c r="I223" s="1"/>
  <c r="G235" i="3"/>
  <c r="F236" i="4"/>
  <c r="I236" s="1"/>
  <c r="F35" i="5"/>
  <c r="I35" s="1"/>
  <c r="G229" i="3"/>
  <c r="F230" i="4"/>
  <c r="I230" s="1"/>
  <c r="F199"/>
  <c r="G198" i="3"/>
  <c r="G133"/>
  <c r="F134" i="4"/>
  <c r="I134" s="1"/>
  <c r="J205" i="2"/>
  <c r="G153" i="3"/>
  <c r="F154" i="4"/>
  <c r="I154" s="1"/>
  <c r="G161" i="3"/>
  <c r="F162" i="4"/>
  <c r="I162" s="1"/>
  <c r="G149" i="3"/>
  <c r="F150" i="4"/>
  <c r="I150" s="1"/>
  <c r="F52"/>
  <c r="I52" s="1"/>
  <c r="G95" i="3"/>
  <c r="G94" s="1"/>
  <c r="G93" s="1"/>
  <c r="G92" s="1"/>
  <c r="F157" i="4"/>
  <c r="I157" s="1"/>
  <c r="G155" i="3"/>
  <c r="F182" i="4"/>
  <c r="I182" s="1"/>
  <c r="G181" i="3"/>
  <c r="F17" i="5"/>
  <c r="I17" s="1"/>
  <c r="J152" i="3"/>
  <c r="G152"/>
  <c r="F177" i="4"/>
  <c r="I177" s="1"/>
  <c r="G176" i="3"/>
  <c r="G135"/>
  <c r="F136" i="4"/>
  <c r="I136" s="1"/>
  <c r="F216"/>
  <c r="I216" s="1"/>
  <c r="G215" i="3"/>
  <c r="F24" i="4"/>
  <c r="I24" s="1"/>
  <c r="F125" i="5"/>
  <c r="I125" s="1"/>
  <c r="F150"/>
  <c r="I150" s="1"/>
  <c r="J29" i="3"/>
  <c r="F169" i="4"/>
  <c r="I169" s="1"/>
  <c r="G168" i="3"/>
  <c r="J43"/>
  <c r="J110"/>
  <c r="J52"/>
  <c r="J230"/>
  <c r="J188"/>
  <c r="G178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I20"/>
  <c r="F98" i="4"/>
  <c r="I98" s="1"/>
  <c r="J98" i="3"/>
  <c r="I59" i="4"/>
  <c r="I16" i="5"/>
  <c r="J209" i="3"/>
  <c r="I23" i="4"/>
  <c r="I200"/>
  <c r="B13" i="8"/>
  <c r="J101" i="3"/>
  <c r="I146" i="5"/>
  <c r="I78" i="4"/>
  <c r="I37" i="5"/>
  <c r="J22" i="3"/>
  <c r="I27" i="4"/>
  <c r="J89" i="3"/>
  <c r="J75"/>
  <c r="I46" i="5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0"/>
  <c r="I110" s="1"/>
  <c r="F111"/>
  <c r="I111" s="1"/>
  <c r="F31" i="4"/>
  <c r="I31" s="1"/>
  <c r="F124" i="5"/>
  <c r="I124" s="1"/>
  <c r="F82"/>
  <c r="I82" s="1"/>
  <c r="F24"/>
  <c r="I24" s="1"/>
  <c r="F26" i="4"/>
  <c r="I26" s="1"/>
  <c r="J65" i="3"/>
  <c r="F141" i="5"/>
  <c r="I141" s="1"/>
  <c r="F51" i="4"/>
  <c r="I51" s="1"/>
  <c r="F45"/>
  <c r="I45" s="1"/>
  <c r="F46" i="12"/>
  <c r="E46" s="1"/>
  <c r="E49"/>
  <c r="F60" i="5"/>
  <c r="I60" s="1"/>
  <c r="F47" i="4"/>
  <c r="I47" s="1"/>
  <c r="F96"/>
  <c r="I96" s="1"/>
  <c r="G58" i="5"/>
  <c r="I58" s="1"/>
  <c r="F43" i="4"/>
  <c r="I43" s="1"/>
  <c r="F84"/>
  <c r="I84" s="1"/>
  <c r="I101"/>
  <c r="F49"/>
  <c r="I49" s="1"/>
  <c r="F58"/>
  <c r="I58" s="1"/>
  <c r="F107" i="5"/>
  <c r="I107" s="1"/>
  <c r="F88"/>
  <c r="I88" s="1"/>
  <c r="F62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F90"/>
  <c r="I90" s="1"/>
  <c r="F92"/>
  <c r="I92" s="1"/>
  <c r="F34"/>
  <c r="I34" s="1"/>
  <c r="F94"/>
  <c r="I94" s="1"/>
  <c r="F98"/>
  <c r="I98" s="1"/>
  <c r="F64"/>
  <c r="I64" s="1"/>
  <c r="F159"/>
  <c r="I159" s="1"/>
  <c r="F157"/>
  <c r="I157" s="1"/>
  <c r="F32"/>
  <c r="I32" s="1"/>
  <c r="F28"/>
  <c r="I28" s="1"/>
  <c r="F75"/>
  <c r="I75" s="1"/>
  <c r="F86"/>
  <c r="I86" s="1"/>
  <c r="F30"/>
  <c r="I30" s="1"/>
  <c r="F69" i="4"/>
  <c r="I69" s="1"/>
  <c r="F43" i="5"/>
  <c r="I43" s="1"/>
  <c r="F52"/>
  <c r="I52" s="1"/>
  <c r="J42" i="3"/>
  <c r="F134" i="5"/>
  <c r="I134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31" i="4" l="1"/>
  <c r="I131" s="1"/>
  <c r="J131" i="3"/>
  <c r="F215" i="4"/>
  <c r="G214" i="3"/>
  <c r="F198" i="4"/>
  <c r="F129"/>
  <c r="I129" s="1"/>
  <c r="G128" i="3"/>
  <c r="J129"/>
  <c r="F203" i="4"/>
  <c r="I203" s="1"/>
  <c r="J203" i="3"/>
  <c r="F135" i="4"/>
  <c r="I135" s="1"/>
  <c r="J135" i="3"/>
  <c r="F155" i="4"/>
  <c r="I155" s="1"/>
  <c r="J155" i="3"/>
  <c r="F133" i="4"/>
  <c r="I133" s="1"/>
  <c r="J133" i="3"/>
  <c r="F137" i="4"/>
  <c r="I137" s="1"/>
  <c r="J137" i="3"/>
  <c r="G108"/>
  <c r="F109" i="4"/>
  <c r="G180" i="3"/>
  <c r="F181" i="4"/>
  <c r="I181" s="1"/>
  <c r="F123"/>
  <c r="I123" s="1"/>
  <c r="J123" i="3"/>
  <c r="F166" i="4"/>
  <c r="I166" s="1"/>
  <c r="J166" i="3"/>
  <c r="F153" i="4"/>
  <c r="I153" s="1"/>
  <c r="J153" i="3"/>
  <c r="G221"/>
  <c r="F222" i="4"/>
  <c r="I222" s="1"/>
  <c r="J222" i="3"/>
  <c r="F206" i="4"/>
  <c r="I206" s="1"/>
  <c r="J206" i="3"/>
  <c r="F149" i="5"/>
  <c r="I149" s="1"/>
  <c r="G228" i="3"/>
  <c r="F229" i="4"/>
  <c r="I229" s="1"/>
  <c r="J229" i="3"/>
  <c r="F168" i="4"/>
  <c r="I168" s="1"/>
  <c r="J168" i="3"/>
  <c r="G151"/>
  <c r="F152" i="4"/>
  <c r="I152" s="1"/>
  <c r="F161"/>
  <c r="I161" s="1"/>
  <c r="J161" i="3"/>
  <c r="G234"/>
  <c r="F235" i="4"/>
  <c r="I235" s="1"/>
  <c r="J235" i="3"/>
  <c r="F121" i="4"/>
  <c r="I121" s="1"/>
  <c r="G120" i="3"/>
  <c r="J121"/>
  <c r="G208"/>
  <c r="F209" i="4"/>
  <c r="I209" s="1"/>
  <c r="F136" i="5"/>
  <c r="I136" s="1"/>
  <c r="J95" i="3"/>
  <c r="F176" i="4"/>
  <c r="I176" s="1"/>
  <c r="J176" i="3"/>
  <c r="F149" i="4"/>
  <c r="I149" s="1"/>
  <c r="J149" i="3"/>
  <c r="F187" i="4"/>
  <c r="I187" s="1"/>
  <c r="G186" i="3"/>
  <c r="J187"/>
  <c r="J181"/>
  <c r="F178" i="4"/>
  <c r="I178" s="1"/>
  <c r="J178" i="3"/>
  <c r="I122" i="5"/>
  <c r="F121"/>
  <c r="I121" s="1"/>
  <c r="F163" i="4"/>
  <c r="I163" s="1"/>
  <c r="J163" i="3"/>
  <c r="I73" i="5"/>
  <c r="J215" i="3"/>
  <c r="J74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F81" i="5"/>
  <c r="F154"/>
  <c r="F65" i="4"/>
  <c r="I65" s="1"/>
  <c r="F140" i="5"/>
  <c r="I140" s="1"/>
  <c r="B14" i="8"/>
  <c r="B11" s="1"/>
  <c r="B10" s="1"/>
  <c r="B9" s="1"/>
  <c r="B8" s="1"/>
  <c r="G49" i="5"/>
  <c r="F42" i="4"/>
  <c r="I42" s="1"/>
  <c r="F83"/>
  <c r="I83" s="1"/>
  <c r="F74"/>
  <c r="J56" i="3"/>
  <c r="F49" i="5"/>
  <c r="F69"/>
  <c r="J94" i="3"/>
  <c r="F95" i="4"/>
  <c r="I95" s="1"/>
  <c r="J41" i="3"/>
  <c r="J82"/>
  <c r="I109" i="4"/>
  <c r="H81"/>
  <c r="G40"/>
  <c r="G227"/>
  <c r="H93"/>
  <c r="G107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20" i="4" l="1"/>
  <c r="I120" s="1"/>
  <c r="G119" i="3"/>
  <c r="J120"/>
  <c r="F208" i="4"/>
  <c r="I208" s="1"/>
  <c r="J208" i="3"/>
  <c r="F214" i="4"/>
  <c r="I214" s="1"/>
  <c r="G213" i="3"/>
  <c r="J214"/>
  <c r="F151" i="4"/>
  <c r="I151" s="1"/>
  <c r="J151" i="3"/>
  <c r="G197"/>
  <c r="G220"/>
  <c r="F221" i="4"/>
  <c r="I221" s="1"/>
  <c r="J221" i="3"/>
  <c r="F108" i="4"/>
  <c r="I108" s="1"/>
  <c r="G107" i="3"/>
  <c r="G127"/>
  <c r="F128" i="4"/>
  <c r="I128" s="1"/>
  <c r="J128" i="3"/>
  <c r="G227"/>
  <c r="F228" i="4"/>
  <c r="I228" s="1"/>
  <c r="J228" i="3"/>
  <c r="G233"/>
  <c r="F234" i="4"/>
  <c r="I234" s="1"/>
  <c r="G144" i="3"/>
  <c r="J144" s="1"/>
  <c r="F186" i="4"/>
  <c r="I186" s="1"/>
  <c r="G185" i="3"/>
  <c r="J186"/>
  <c r="F180" i="4"/>
  <c r="I180" s="1"/>
  <c r="J180" i="3"/>
  <c r="I198" i="4"/>
  <c r="I15"/>
  <c r="I74"/>
  <c r="I21"/>
  <c r="J107" i="3"/>
  <c r="J197"/>
  <c r="J127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H142" i="4"/>
  <c r="H141"/>
  <c r="G142"/>
  <c r="G141"/>
  <c r="J55" i="3"/>
  <c r="G11" i="5"/>
  <c r="F64" i="4"/>
  <c r="I64" s="1"/>
  <c r="F56"/>
  <c r="I56" s="1"/>
  <c r="J40" i="3"/>
  <c r="F58" i="11"/>
  <c r="F82" i="4"/>
  <c r="I82" s="1"/>
  <c r="F73"/>
  <c r="F20"/>
  <c r="I20" s="1"/>
  <c r="F78" i="11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72" i="3"/>
  <c r="G39" i="4"/>
  <c r="H19"/>
  <c r="H92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19" l="1"/>
  <c r="I119" s="1"/>
  <c r="G118" i="3"/>
  <c r="J119"/>
  <c r="F185" i="4"/>
  <c r="I185" s="1"/>
  <c r="G184" i="3"/>
  <c r="J185"/>
  <c r="G106"/>
  <c r="F107" i="4"/>
  <c r="F127"/>
  <c r="I127" s="1"/>
  <c r="G126" i="3"/>
  <c r="F213" i="4"/>
  <c r="I213" s="1"/>
  <c r="G212" i="3"/>
  <c r="J213"/>
  <c r="F144" i="4"/>
  <c r="I144" s="1"/>
  <c r="G226" i="3"/>
  <c r="F227" i="4"/>
  <c r="I227" s="1"/>
  <c r="J227" i="3"/>
  <c r="G143"/>
  <c r="J143" s="1"/>
  <c r="G232"/>
  <c r="F233" i="4"/>
  <c r="I233" s="1"/>
  <c r="J233" i="3"/>
  <c r="F197" i="4"/>
  <c r="I197" s="1"/>
  <c r="G196" i="3"/>
  <c r="G219"/>
  <c r="F220" i="4"/>
  <c r="I220" s="1"/>
  <c r="J220" i="3"/>
  <c r="H43" i="11"/>
  <c r="H38" s="1"/>
  <c r="G142" i="3"/>
  <c r="J142" s="1"/>
  <c r="F143" i="4"/>
  <c r="I143" s="1"/>
  <c r="H29" i="12"/>
  <c r="H26" s="1"/>
  <c r="H41"/>
  <c r="H36" s="1"/>
  <c r="H58" i="11"/>
  <c r="I11" i="5"/>
  <c r="F63" i="4"/>
  <c r="I63" s="1"/>
  <c r="H34" i="12"/>
  <c r="H31" s="1"/>
  <c r="I107" i="4"/>
  <c r="J106" i="3"/>
  <c r="H79" i="12"/>
  <c r="H76" s="1"/>
  <c r="H78" i="11"/>
  <c r="I73" i="4"/>
  <c r="F86"/>
  <c r="I86" s="1"/>
  <c r="J86" i="3"/>
  <c r="J62"/>
  <c r="H41" i="1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F68" i="11"/>
  <c r="E81"/>
  <c r="E78" s="1"/>
  <c r="F55" i="4"/>
  <c r="I55" s="1"/>
  <c r="F80" i="5"/>
  <c r="I80" s="1"/>
  <c r="F43" i="11"/>
  <c r="F38" s="1"/>
  <c r="E59" i="12"/>
  <c r="F41" i="11"/>
  <c r="E44" i="12"/>
  <c r="E46" i="11"/>
  <c r="E41" s="1"/>
  <c r="E61"/>
  <c r="E58" s="1"/>
  <c r="F72" i="4"/>
  <c r="F40"/>
  <c r="I40" s="1"/>
  <c r="E31" i="11"/>
  <c r="E28" s="1"/>
  <c r="J92" i="3"/>
  <c r="F76" i="12"/>
  <c r="F93" i="4"/>
  <c r="I93" s="1"/>
  <c r="F26" i="12"/>
  <c r="F19" i="4"/>
  <c r="I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G116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17" i="3" l="1"/>
  <c r="F118" i="4"/>
  <c r="I118" s="1"/>
  <c r="J118" i="3"/>
  <c r="G225"/>
  <c r="F226" i="4"/>
  <c r="I226" s="1"/>
  <c r="J226" i="3"/>
  <c r="G183"/>
  <c r="F184" i="4"/>
  <c r="I184" s="1"/>
  <c r="G231" i="3"/>
  <c r="F231" i="4" s="1"/>
  <c r="F232"/>
  <c r="I232" s="1"/>
  <c r="F106"/>
  <c r="G79" i="3"/>
  <c r="J184"/>
  <c r="F126" i="4"/>
  <c r="I126" s="1"/>
  <c r="G125" i="3"/>
  <c r="J126"/>
  <c r="F196" i="4"/>
  <c r="I196" s="1"/>
  <c r="G195" i="3"/>
  <c r="J232"/>
  <c r="G218"/>
  <c r="F218" i="4" s="1"/>
  <c r="F219"/>
  <c r="I219" s="1"/>
  <c r="J219" i="3"/>
  <c r="F212" i="4"/>
  <c r="I212" s="1"/>
  <c r="J212" i="3"/>
  <c r="G14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8" i="3"/>
  <c r="J231"/>
  <c r="I231" i="4"/>
  <c r="H68" i="11"/>
  <c r="I72" i="4"/>
  <c r="H69" i="12"/>
  <c r="H71"/>
  <c r="H66" s="1"/>
  <c r="E76"/>
  <c r="I14"/>
  <c r="I9" s="1"/>
  <c r="H11" i="11"/>
  <c r="H16" i="12"/>
  <c r="H11" s="1"/>
  <c r="H14"/>
  <c r="I11"/>
  <c r="I6" s="1"/>
  <c r="H13" i="11"/>
  <c r="E43"/>
  <c r="E38" s="1"/>
  <c r="F54" i="4"/>
  <c r="I54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17" l="1"/>
  <c r="I117" s="1"/>
  <c r="J117" i="3"/>
  <c r="F225" i="4"/>
  <c r="I225" s="1"/>
  <c r="G224" i="3"/>
  <c r="J225"/>
  <c r="F195" i="4"/>
  <c r="I195" s="1"/>
  <c r="G194" i="3"/>
  <c r="F194" i="4" s="1"/>
  <c r="F183"/>
  <c r="I183" s="1"/>
  <c r="J183" i="3"/>
  <c r="F125" i="4"/>
  <c r="I125" s="1"/>
  <c r="J125" i="3"/>
  <c r="J195"/>
  <c r="G211"/>
  <c r="F141" i="4"/>
  <c r="I141" s="1"/>
  <c r="G116" i="3"/>
  <c r="J141"/>
  <c r="H54" i="12"/>
  <c r="H9" s="1"/>
  <c r="K8" i="11"/>
  <c r="J61" i="3"/>
  <c r="F53" i="4"/>
  <c r="I53" s="1"/>
  <c r="H8" i="11"/>
  <c r="I194" i="4"/>
  <c r="H6" i="12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224" i="4" l="1"/>
  <c r="I224" s="1"/>
  <c r="J224" i="3"/>
  <c r="J194"/>
  <c r="F211" i="4"/>
  <c r="I211" s="1"/>
  <c r="J211" i="3"/>
  <c r="F116" i="4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<sst xmlns="http://schemas.openxmlformats.org/spreadsheetml/2006/main" count="6698" uniqueCount="958">
  <si>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</si>
  <si>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</si>
  <si>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</si>
  <si>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</si>
  <si>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</si>
  <si>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</si>
  <si>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</si>
  <si>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</si>
  <si>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</si>
  <si>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</si>
  <si>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</si>
  <si>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</si>
  <si>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</si>
  <si>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</si>
  <si>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</si>
  <si>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</si>
  <si>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</si>
  <si>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</si>
  <si>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</si>
  <si>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</si>
  <si>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</si>
  <si>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</si>
  <si>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</si>
  <si>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</si>
  <si>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</si>
  <si>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</si>
  <si>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</si>
  <si>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</si>
  <si>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</si>
  <si>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</si>
  <si>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</si>
  <si>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</si>
  <si>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</si>
  <si>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</si>
  <si>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</si>
  <si>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</si>
  <si>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</si>
  <si>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</si>
  <si>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</si>
  <si>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</si>
  <si>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</si>
  <si>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</si>
  <si>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</si>
  <si>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</si>
  <si>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</si>
  <si>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</si>
  <si>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</si>
  <si>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</si>
  <si>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</si>
  <si>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</si>
  <si>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</si>
  <si>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</si>
  <si>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</si>
  <si>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</si>
  <si>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</si>
  <si>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</si>
  <si>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</si>
  <si>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</si>
  <si>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</si>
  <si>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</si>
  <si>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</si>
  <si>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</si>
  <si>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</si>
  <si>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</si>
  <si>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</si>
  <si>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</si>
  <si>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</si>
  <si>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</si>
  <si>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</si>
  <si>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</si>
  <si>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</si>
  <si>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</si>
  <si>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</si>
  <si>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</si>
  <si>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</si>
  <si>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</si>
  <si>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</si>
  <si>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</si>
  <si>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</si>
  <si>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</si>
  <si>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</si>
  <si>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</si>
  <si>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</si>
  <si>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</si>
  <si>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</si>
  <si>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</si>
  <si>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</si>
  <si>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</si>
  <si>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</si>
  <si>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</si>
  <si>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</si>
  <si>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</si>
  <si>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</si>
  <si>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</si>
  <si>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</si>
  <si>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</si>
  <si>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</si>
  <si>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</si>
  <si>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</si>
  <si>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</si>
  <si>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</si>
  <si>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</si>
  <si>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</si>
  <si>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</si>
  <si>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</si>
  <si>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</si>
  <si>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</si>
  <si>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</si>
  <si>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</si>
  <si>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</si>
  <si>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</si>
  <si>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</si>
  <si>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</si>
  <si>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</si>
  <si>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</si>
  <si>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</si>
  <si>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</si>
  <si>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</si>
  <si>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</si>
  <si>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</si>
  <si>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</si>
  <si>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</si>
  <si>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</si>
  <si>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</si>
  <si>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</si>
  <si>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</si>
  <si>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</si>
  <si>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</si>
  <si>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</si>
  <si>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</si>
  <si>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</si>
  <si>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</si>
  <si>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</si>
  <si>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</si>
  <si>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</si>
  <si>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</si>
  <si>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</si>
  <si>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</si>
  <si>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</si>
  <si>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</si>
  <si>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</si>
  <si>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</si>
  <si>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</si>
  <si>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</si>
  <si>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</si>
  <si>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</si>
  <si>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</si>
  <si>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</si>
  <si>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</si>
  <si>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</si>
  <si>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</si>
  <si>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</si>
  <si>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</si>
  <si>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</si>
  <si>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</si>
  <si>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</si>
  <si>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</si>
  <si>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</si>
  <si>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</si>
  <si>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</si>
  <si>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</si>
  <si>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</si>
  <si>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</si>
  <si>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</si>
  <si>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</si>
  <si>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</si>
  <si>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</si>
  <si>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</si>
  <si>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</si>
  <si>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</si>
  <si>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</si>
  <si>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</si>
  <si>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</si>
  <si>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</si>
  <si>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</si>
  <si>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</si>
  <si>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</si>
  <si>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</si>
  <si>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</si>
  <si>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</si>
  <si>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</si>
  <si>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</si>
  <si>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</si>
  <si>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</si>
  <si>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</si>
  <si>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</si>
  <si>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</si>
  <si>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</si>
  <si>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</si>
  <si>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</si>
  <si>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</si>
  <si>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</si>
  <si>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</si>
  <si>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</si>
  <si>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</si>
  <si>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</si>
  <si>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</si>
  <si>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</si>
  <si>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</si>
  <si>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</si>
  <si>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</si>
  <si>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</si>
  <si>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</si>
  <si>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</si>
  <si>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</si>
  <si>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</si>
  <si>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</si>
  <si>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</si>
  <si>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</si>
  <si>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</si>
  <si>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</si>
  <si>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</si>
  <si>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</si>
  <si>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</si>
  <si>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</si>
  <si>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</si>
  <si>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</si>
  <si>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</si>
  <si>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</si>
  <si>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</si>
  <si>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</si>
  <si>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</si>
  <si>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</si>
  <si>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</si>
  <si>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</si>
  <si>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</si>
  <si>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</si>
  <si>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</si>
  <si>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</si>
  <si>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</si>
  <si>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</si>
  <si>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</si>
  <si>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</si>
  <si>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</si>
  <si>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</si>
  <si>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</si>
  <si>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</si>
  <si>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</si>
  <si>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</si>
  <si>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</si>
  <si>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</si>
  <si>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</si>
  <si>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</si>
  <si>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</si>
  <si>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</si>
  <si>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</si>
  <si>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</si>
  <si>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</si>
  <si>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</si>
  <si>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</si>
  <si>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</si>
  <si>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</si>
  <si>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</si>
  <si>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</si>
  <si>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</si>
  <si>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</si>
  <si>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</si>
  <si>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</si>
  <si>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</si>
  <si>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</si>
  <si>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</si>
  <si>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</si>
  <si>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</si>
  <si>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</si>
  <si>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</si>
  <si>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</si>
  <si>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</si>
  <si>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</si>
  <si>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</si>
  <si>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</si>
  <si>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</si>
  <si>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</si>
  <si>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</si>
  <si>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</si>
  <si>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</si>
  <si>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</si>
  <si>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</si>
  <si>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</si>
  <si>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</si>
  <si>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</si>
  <si>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</si>
  <si>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</si>
  <si>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</si>
  <si>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</si>
  <si>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</si>
  <si>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</si>
  <si>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</si>
  <si>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</si>
  <si>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</si>
  <si>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</si>
  <si>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</si>
  <si>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</si>
  <si>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</si>
  <si>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</si>
  <si>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</si>
  <si>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</si>
  <si>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</si>
  <si>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</si>
  <si>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</si>
  <si>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</si>
  <si>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</si>
  <si>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</si>
  <si>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</si>
  <si>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</si>
  <si>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</si>
  <si>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</si>
  <si>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</si>
  <si>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</si>
  <si>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</si>
  <si>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</si>
  <si>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</si>
  <si>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</si>
  <si>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</si>
  <si>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</si>
  <si>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</si>
  <si>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</si>
  <si>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</si>
  <si>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</si>
  <si>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</si>
  <si>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</si>
  <si>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</si>
  <si>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</si>
  <si>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</si>
  <si>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</si>
  <si>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</si>
  <si>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</si>
  <si>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</si>
  <si>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</si>
  <si>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</si>
  <si>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</si>
  <si>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</si>
  <si>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</si>
  <si>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</si>
  <si>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</si>
  <si>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</si>
  <si>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</si>
  <si>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</si>
  <si>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</si>
  <si>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</si>
  <si>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</si>
  <si>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</si>
  <si>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</si>
  <si>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</si>
  <si>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</si>
  <si>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</si>
  <si>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</si>
  <si>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</si>
  <si>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</si>
  <si>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</si>
  <si>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</si>
  <si>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</si>
  <si>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</si>
  <si>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</si>
  <si>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</si>
  <si>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</si>
  <si>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</si>
  <si>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</si>
  <si>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</si>
  <si>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</si>
  <si>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</si>
  <si>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</si>
  <si>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</si>
  <si>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</si>
  <si>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</si>
  <si>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</si>
  <si>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</si>
  <si>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</si>
  <si>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</si>
  <si>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</si>
  <si>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</si>
  <si>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</si>
  <si>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</si>
  <si>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</si>
  <si>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</si>
  <si>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</si>
  <si>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</si>
  <si>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</si>
  <si>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</si>
  <si>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</si>
  <si>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</si>
  <si>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</si>
  <si>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</si>
  <si>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</si>
  <si>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</si>
  <si>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</si>
  <si>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</si>
  <si>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</si>
  <si>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</si>
  <si>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</si>
  <si>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</si>
  <si>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</si>
  <si>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</si>
  <si>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</si>
  <si>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</si>
  <si>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</si>
  <si>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</si>
  <si>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</si>
  <si>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</si>
  <si>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</si>
  <si>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</si>
  <si>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</si>
  <si>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</si>
  <si>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</si>
  <si>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</si>
  <si>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</si>
  <si>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</si>
  <si>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</si>
  <si>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</si>
  <si>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</si>
  <si>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</si>
  <si>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</si>
  <si>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</si>
  <si>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</si>
  <si>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</si>
  <si>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</si>
  <si>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</si>
  <si>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</si>
  <si>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</si>
  <si>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</si>
  <si>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</si>
  <si>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</si>
  <si>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</si>
  <si>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</si>
  <si>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</si>
  <si>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</si>
  <si>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</si>
  <si>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</si>
  <si>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</si>
  <si>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</si>
  <si>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</si>
  <si>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</si>
  <si>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</si>
  <si>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</si>
  <si>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</si>
  <si>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</si>
  <si>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</si>
  <si>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</si>
  <si>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</si>
  <si>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</si>
  <si>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</si>
  <si>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</si>
  <si>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</si>
  <si>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</si>
  <si>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</si>
  <si>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</si>
  <si>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</si>
  <si>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</si>
  <si>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</si>
  <si>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</si>
  <si>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</si>
  <si>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</si>
  <si>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</si>
  <si>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</si>
  <si>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</si>
  <si>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</si>
  <si>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</si>
  <si>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</si>
  <si>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</si>
  <si>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</si>
  <si>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</si>
  <si>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</si>
  <si>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</si>
  <si>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</si>
  <si>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</si>
  <si>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</si>
  <si>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</si>
  <si>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</si>
  <si>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</si>
  <si>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</si>
  <si>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</si>
  <si>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</si>
  <si>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</si>
  <si>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</si>
  <si>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</si>
  <si>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</si>
  <si>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</si>
  <si>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</si>
  <si>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</si>
  <si>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</si>
  <si>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</si>
  <si>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</si>
  <si>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</si>
  <si>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</si>
  <si>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</si>
  <si>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</si>
  <si>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</si>
  <si>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</si>
  <si>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</si>
  <si>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</si>
  <si>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</si>
  <si>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</si>
  <si>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</si>
  <si>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</si>
  <si>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</si>
  <si>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</si>
  <si>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</si>
  <si>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</si>
  <si>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</si>
  <si>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</si>
  <si>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</si>
  <si>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</si>
  <si>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</si>
  <si>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</si>
  <si>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</si>
  <si>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</si>
  <si>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</si>
  <si>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</si>
  <si>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</si>
  <si>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</si>
  <si>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</si>
  <si>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</si>
  <si>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</si>
  <si>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</si>
  <si>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</si>
  <si>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</si>
  <si>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</si>
  <si>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</si>
  <si>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</si>
  <si>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</si>
  <si>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</si>
  <si>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</si>
  <si>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</si>
  <si>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</si>
  <si>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</si>
  <si>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</si>
  <si>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</si>
  <si>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</si>
  <si>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</si>
  <si>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</si>
  <si>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</si>
  <si>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</si>
  <si>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</si>
  <si>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</si>
  <si>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</si>
  <si>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</si>
  <si>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</si>
  <si>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</si>
  <si>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</si>
  <si>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</si>
  <si>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</si>
  <si>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</si>
  <si>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</si>
  <si>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</si>
  <si>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</si>
  <si>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</si>
  <si>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</si>
  <si>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</si>
  <si>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</si>
  <si>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</si>
  <si>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</si>
  <si>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</si>
  <si>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</si>
  <si>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</si>
  <si>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</si>
  <si>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</si>
  <si>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</si>
  <si>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</si>
  <si>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</si>
  <si>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</si>
  <si>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</si>
  <si>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</si>
  <si>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</si>
  <si>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</si>
  <si>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</si>
  <si>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</si>
  <si>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</si>
  <si>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</si>
  <si>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</si>
  <si>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</si>
  <si>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</si>
  <si>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</si>
  <si>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</si>
  <si>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</si>
  <si>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</si>
  <si>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</si>
  <si>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</si>
  <si>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</si>
  <si>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</si>
  <si>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</si>
  <si>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</si>
  <si>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</si>
  <si>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</si>
  <si>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</si>
  <si>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</si>
  <si>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</si>
  <si>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</si>
  <si>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</si>
  <si>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</si>
  <si>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</si>
  <si>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</si>
  <si>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</si>
  <si>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</si>
  <si>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</si>
  <si>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</si>
  <si>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</si>
  <si>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</si>
  <si>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</si>
  <si>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</si>
  <si>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</si>
  <si>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</si>
  <si>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</si>
  <si>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</si>
  <si>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</si>
  <si>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</si>
  <si>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</si>
  <si>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</si>
  <si>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</si>
  <si>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</si>
  <si>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</si>
  <si>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</si>
  <si>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</si>
  <si>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</si>
  <si>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</si>
  <si>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</si>
  <si>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</si>
  <si>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</si>
  <si>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</si>
  <si>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</si>
  <si>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</si>
  <si>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</si>
  <si>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</si>
  <si>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</si>
  <si>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</si>
  <si>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</si>
  <si>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</si>
  <si>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</si>
  <si>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</si>
  <si>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</si>
  <si>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</si>
  <si>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</si>
  <si>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</si>
  <si>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</si>
  <si>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</si>
  <si>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</si>
  <si>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</si>
  <si>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</si>
  <si>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</si>
  <si>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</si>
  <si>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</si>
  <si>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</si>
  <si>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</si>
  <si>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</si>
  <si>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</si>
  <si>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</si>
  <si>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</si>
  <si>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</si>
  <si>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</si>
  <si>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</si>
  <si>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</si>
  <si>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</si>
  <si>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</si>
  <si>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</si>
  <si>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</si>
  <si>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</si>
  <si>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</si>
  <si>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</si>
  <si>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</si>
  <si>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</si>
  <si>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</si>
  <si>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</si>
  <si>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</si>
  <si>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</si>
  <si>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</si>
  <si>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</si>
  <si>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</si>
  <si>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</si>
  <si>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</si>
  <si>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</si>
  <si>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</si>
  <si>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</si>
  <si>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</si>
  <si>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</si>
  <si>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</si>
  <si>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</si>
  <si>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</si>
  <si>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</si>
  <si>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</si>
  <si>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</si>
  <si>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</si>
  <si>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</si>
  <si>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</si>
  <si>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</si>
  <si>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</si>
  <si>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</si>
  <si>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</si>
  <si>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</si>
  <si>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</si>
  <si>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</si>
  <si>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</si>
  <si>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</si>
  <si>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</si>
  <si>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</si>
  <si>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</si>
  <si>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</si>
  <si>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</si>
  <si>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</si>
  <si>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</si>
  <si>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</si>
  <si>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</si>
  <si>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</si>
  <si>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</si>
  <si>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</si>
  <si>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</si>
  <si>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</si>
  <si>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</si>
  <si>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</si>
  <si>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</si>
  <si>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</si>
  <si>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</si>
  <si>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</si>
  <si>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</si>
  <si>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</si>
  <si>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</si>
  <si>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</si>
  <si>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</si>
  <si>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</si>
  <si>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</si>
  <si>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</si>
  <si>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</si>
  <si>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</si>
  <si>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</si>
  <si>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</si>
  <si>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</si>
  <si>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</si>
  <si>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</si>
  <si>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</si>
  <si>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</si>
  <si>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</si>
  <si>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</si>
  <si>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</si>
  <si>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</si>
  <si>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</si>
  <si>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</si>
  <si>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</si>
  <si>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</si>
  <si>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</si>
  <si>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</si>
  <si>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</si>
  <si>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</si>
  <si>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</si>
  <si>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</si>
  <si>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</si>
  <si>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</si>
  <si>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</si>
  <si>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</si>
  <si>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</si>
  <si>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</si>
  <si>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</si>
  <si>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</si>
  <si>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</si>
  <si>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</si>
  <si>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</si>
  <si>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</si>
  <si>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</si>
  <si>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</si>
  <si>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</si>
  <si>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</si>
  <si>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</si>
  <si>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</si>
  <si>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</si>
  <si>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</si>
  <si>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</si>
  <si>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</si>
  <si>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</si>
  <si>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</si>
  <si>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</si>
  <si>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</si>
  <si>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</si>
  <si>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</si>
  <si>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</si>
  <si>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</si>
  <si>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</si>
  <si>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</si>
  <si>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</si>
  <si>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</si>
  <si>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</si>
  <si>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</si>
  <si>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</si>
  <si>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</si>
  <si>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</si>
  <si>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</si>
  <si>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</si>
  <si>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</si>
  <si>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</si>
  <si>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</si>
  <si>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</si>
  <si>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</si>
  <si>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</si>
  <si>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</si>
  <si>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</si>
  <si>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</si>
  <si>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</si>
  <si>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</si>
  <si>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</si>
  <si>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</si>
  <si>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</si>
  <si>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</si>
  <si>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</si>
  <si>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</si>
  <si>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</si>
  <si>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</si>
  <si>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</si>
  <si>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</si>
  <si>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</si>
  <si>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</si>
  <si>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</si>
  <si>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</si>
  <si>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</si>
  <si>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</si>
  <si>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</si>
  <si>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</si>
  <si>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</si>
  <si>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</si>
  <si>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</si>
  <si>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</si>
  <si>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</si>
  <si>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</si>
  <si>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</si>
  <si>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</si>
  <si>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</si>
  <si>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</si>
  <si>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</si>
  <si>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</si>
  <si>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</si>
  <si>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</si>
  <si>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</si>
  <si>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</si>
  <si>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</si>
  <si>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</si>
  <si>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</si>
  <si>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</si>
  <si>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</si>
  <si>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</si>
  <si>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</si>
  <si>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</si>
  <si>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</si>
  <si>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</si>
  <si>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</si>
  <si>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</si>
  <si>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</si>
  <si>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</si>
  <si>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</si>
  <si>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</si>
  <si>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</si>
  <si>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</si>
  <si>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</si>
  <si>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</si>
  <si>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</si>
  <si>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</si>
  <si>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</si>
  <si>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</si>
  <si>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</si>
  <si>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</si>
  <si>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</si>
  <si>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</si>
  <si>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</si>
  <si>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</si>
  <si>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</si>
  <si>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</si>
  <si>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</si>
  <si>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</si>
  <si>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</si>
  <si>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</si>
  <si>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</si>
  <si>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</si>
  <si>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</si>
  <si>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</si>
  <si>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</si>
  <si>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</si>
  <si>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</si>
  <si>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</si>
  <si>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</si>
  <si>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</si>
  <si>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</si>
  <si>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</si>
  <si>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</si>
  <si>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</si>
  <si>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</si>
  <si>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</si>
  <si>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</si>
  <si>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</si>
  <si>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</si>
  <si>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</si>
  <si>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</si>
  <si>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</si>
  <si>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</si>
  <si>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</si>
  <si>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</si>
  <si>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</si>
  <si>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</si>
  <si>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</si>
  <si>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</si>
  <si>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</si>
  <si>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</si>
  <si>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</si>
  <si>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</si>
  <si>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</si>
  <si>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</si>
  <si>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</si>
  <si>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</si>
  <si>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</si>
  <si>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</si>
  <si>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</si>
  <si>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</si>
  <si>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</si>
  <si>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</si>
  <si>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</si>
  <si>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</si>
  <si>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</si>
  <si>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</si>
  <si>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</si>
  <si>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</si>
  <si>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</si>
  <si>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</si>
  <si>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</si>
  <si>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</si>
  <si>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</si>
  <si>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</si>
  <si>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</si>
  <si>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</si>
  <si>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</si>
  <si>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</si>
  <si>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</si>
  <si>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</si>
  <si>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</si>
  <si>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</si>
  <si>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</si>
  <si>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</si>
  <si>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</si>
  <si>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</si>
  <si>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</si>
  <si>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</si>
  <si>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</si>
  <si>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</si>
  <si>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</si>
  <si>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</si>
  <si>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</si>
  <si>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</si>
  <si>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</si>
  <si>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</si>
  <si>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</si>
  <si>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</si>
  <si>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</si>
  <si>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</si>
  <si>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</si>
  <si>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</si>
  <si>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</si>
  <si>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</si>
  <si>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</si>
  <si>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</si>
  <si>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</si>
  <si>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</si>
  <si>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</si>
  <si>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</si>
  <si>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</si>
  <si>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</si>
  <si>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</si>
  <si>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от 23 декабря 2024 года № 31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</si>
</sst>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6.8277599999983067</v>
      </c>
      <c r="E9" s="69">
        <f>+E10+E15+E23+E32</f>
        <v>6.6277600000003076</v>
      </c>
      <c r="F9" s="69">
        <f>+F10+F15+F23+F32</f>
        <v>6.587759999998525</v>
      </c>
      <c r="G9" s="70">
        <f>D9+E9+F9</f>
        <v>20.043279999997139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6.8277599999983067</v>
      </c>
      <c r="E23" s="73">
        <f t="shared" ref="E23:F23" si="8">E24+E28</f>
        <v>6.6277600000003076</v>
      </c>
      <c r="F23" s="73">
        <f t="shared" si="8"/>
        <v>6.587759999998525</v>
      </c>
      <c r="G23" s="70">
        <f t="shared" si="1"/>
        <v>20.043279999997139</v>
      </c>
    </row>
    <row r="24" spans="1:7">
      <c r="A24" s="264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4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4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4"/>
      <c r="B28" s="74" t="s">
        <v>480</v>
      </c>
      <c r="C28" s="75" t="s">
        <v>481</v>
      </c>
      <c r="D28" s="76">
        <f>D29</f>
        <v>13188.22776</v>
      </c>
      <c r="E28" s="76">
        <f t="shared" ref="E28:F30" si="10">E29</f>
        <v>3058.3277600000001</v>
      </c>
      <c r="F28" s="76">
        <f t="shared" si="10"/>
        <v>12931.987759999998</v>
      </c>
      <c r="G28" s="70">
        <f t="shared" si="1"/>
        <v>29178.543279999998</v>
      </c>
    </row>
    <row r="29" spans="1:7">
      <c r="A29" s="264"/>
      <c r="B29" s="78" t="s">
        <v>604</v>
      </c>
      <c r="C29" s="75" t="s">
        <v>603</v>
      </c>
      <c r="D29" s="76">
        <f>D30</f>
        <v>13188.22776</v>
      </c>
      <c r="E29" s="76">
        <f t="shared" si="10"/>
        <v>3058.3277600000001</v>
      </c>
      <c r="F29" s="76">
        <f t="shared" si="10"/>
        <v>12931.987759999998</v>
      </c>
      <c r="G29" s="70">
        <f t="shared" si="1"/>
        <v>29178.543279999998</v>
      </c>
    </row>
    <row r="30" spans="1:7">
      <c r="A30" s="264"/>
      <c r="B30" s="78" t="s">
        <v>609</v>
      </c>
      <c r="C30" s="75" t="s">
        <v>606</v>
      </c>
      <c r="D30" s="76">
        <f>D31</f>
        <v>13188.22776</v>
      </c>
      <c r="E30" s="76">
        <f t="shared" si="10"/>
        <v>3058.3277600000001</v>
      </c>
      <c r="F30" s="76">
        <f t="shared" si="10"/>
        <v>12931.987759999998</v>
      </c>
      <c r="G30" s="70">
        <f t="shared" si="1"/>
        <v>29178.543279999998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13188.22776</v>
      </c>
      <c r="E31" s="76">
        <f>Ведомственная!H10+Источники!E21+'Бюджетная роспись'!M551/1000</f>
        <v>3058.3277600000001</v>
      </c>
      <c r="F31" s="76">
        <f>Ведомственная!I10+Источники!F21+'Бюджетная роспись'!N551/1000</f>
        <v>12931.987759999998</v>
      </c>
      <c r="G31" s="70">
        <f t="shared" si="1"/>
        <v>29178.543279999998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9" t="s">
        <v>938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3.5" thickBot="1">
      <c r="A3" s="40"/>
      <c r="B3" s="40"/>
      <c r="C3" s="40"/>
      <c r="D3" s="40"/>
      <c r="E3" s="40"/>
      <c r="F3" s="310"/>
      <c r="G3" s="310"/>
      <c r="H3" s="40"/>
      <c r="I3" s="41"/>
      <c r="J3" s="42"/>
      <c r="K3" s="42"/>
    </row>
    <row r="4" spans="1:11" ht="13.5" thickBot="1">
      <c r="A4" s="311" t="s">
        <v>640</v>
      </c>
      <c r="B4" s="313" t="s">
        <v>641</v>
      </c>
      <c r="C4" s="316" t="s">
        <v>642</v>
      </c>
      <c r="D4" s="318" t="s">
        <v>643</v>
      </c>
      <c r="E4" s="318"/>
      <c r="F4" s="318"/>
      <c r="G4" s="318"/>
      <c r="H4" s="318"/>
      <c r="I4" s="318"/>
      <c r="J4" s="318"/>
      <c r="K4" s="318"/>
    </row>
    <row r="5" spans="1:11" ht="13.5" thickBot="1">
      <c r="A5" s="312"/>
      <c r="B5" s="314"/>
      <c r="C5" s="317"/>
      <c r="D5" s="319" t="s">
        <v>644</v>
      </c>
      <c r="E5" s="319"/>
      <c r="F5" s="319"/>
      <c r="G5" s="319"/>
      <c r="H5" s="319"/>
      <c r="I5" s="319"/>
      <c r="J5" s="319"/>
      <c r="K5" s="319"/>
    </row>
    <row r="6" spans="1:11" ht="13.5" thickBot="1">
      <c r="A6" s="312"/>
      <c r="B6" s="315"/>
      <c r="C6" s="317"/>
      <c r="D6" s="319" t="s">
        <v>645</v>
      </c>
      <c r="E6" s="319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08" t="s">
        <v>646</v>
      </c>
      <c r="B8" s="306" t="s">
        <v>939</v>
      </c>
      <c r="C8" s="307" t="s">
        <v>940</v>
      </c>
      <c r="D8" s="43" t="s">
        <v>645</v>
      </c>
      <c r="E8" s="49">
        <f>E13+E38+E53+E68</f>
        <v>41758.031040000002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13188.22776</v>
      </c>
      <c r="I8" s="49">
        <f t="shared" si="0"/>
        <v>2988.6277600000003</v>
      </c>
      <c r="J8" s="49">
        <f t="shared" si="0"/>
        <v>12790.587759999999</v>
      </c>
      <c r="K8" s="49">
        <f t="shared" si="0"/>
        <v>12790.587759999999</v>
      </c>
    </row>
    <row r="9" spans="1:11" ht="26.25" thickBot="1">
      <c r="A9" s="308"/>
      <c r="B9" s="306"/>
      <c r="C9" s="307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08"/>
      <c r="B10" s="306"/>
      <c r="C10" s="307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08"/>
      <c r="B11" s="306"/>
      <c r="C11" s="307"/>
      <c r="D11" s="43" t="s">
        <v>649</v>
      </c>
      <c r="E11" s="49">
        <f t="shared" si="1"/>
        <v>41758.031040000002</v>
      </c>
      <c r="F11" s="49">
        <f t="shared" si="1"/>
        <v>0</v>
      </c>
      <c r="G11" s="49">
        <f t="shared" si="1"/>
        <v>0</v>
      </c>
      <c r="H11" s="49">
        <f t="shared" si="1"/>
        <v>13188.22776</v>
      </c>
      <c r="I11" s="49">
        <f t="shared" si="1"/>
        <v>2988.6277600000003</v>
      </c>
      <c r="J11" s="49">
        <f t="shared" si="1"/>
        <v>12790.587759999999</v>
      </c>
      <c r="K11" s="49">
        <f t="shared" si="1"/>
        <v>12790.587759999999</v>
      </c>
    </row>
    <row r="12" spans="1:11" ht="26.25" thickBot="1">
      <c r="A12" s="308"/>
      <c r="B12" s="306"/>
      <c r="C12" s="307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08" t="s">
        <v>651</v>
      </c>
      <c r="B13" s="306" t="s">
        <v>652</v>
      </c>
      <c r="C13" s="307" t="s">
        <v>940</v>
      </c>
      <c r="D13" s="43" t="s">
        <v>645</v>
      </c>
      <c r="E13" s="50">
        <f>E18+E23+E28+E33</f>
        <v>13933.82776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5427.2277600000007</v>
      </c>
      <c r="I13" s="50">
        <f t="shared" si="2"/>
        <v>2867.2000000000003</v>
      </c>
      <c r="J13" s="50">
        <f t="shared" si="2"/>
        <v>2819.7</v>
      </c>
      <c r="K13" s="50">
        <f t="shared" si="2"/>
        <v>2819.7</v>
      </c>
    </row>
    <row r="14" spans="1:11" ht="26.25" thickBot="1">
      <c r="A14" s="308"/>
      <c r="B14" s="306"/>
      <c r="C14" s="307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08"/>
      <c r="B15" s="306"/>
      <c r="C15" s="307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08"/>
      <c r="B16" s="306"/>
      <c r="C16" s="307"/>
      <c r="D16" s="43" t="s">
        <v>649</v>
      </c>
      <c r="E16" s="50">
        <f t="shared" si="3"/>
        <v>13933.82776</v>
      </c>
      <c r="F16" s="50">
        <f t="shared" si="3"/>
        <v>0</v>
      </c>
      <c r="G16" s="50">
        <f t="shared" si="3"/>
        <v>0</v>
      </c>
      <c r="H16" s="50">
        <f t="shared" si="3"/>
        <v>5427.2277600000007</v>
      </c>
      <c r="I16" s="50">
        <f t="shared" si="3"/>
        <v>2867.2000000000003</v>
      </c>
      <c r="J16" s="50">
        <f t="shared" si="3"/>
        <v>2819.7</v>
      </c>
      <c r="K16" s="50">
        <f t="shared" si="3"/>
        <v>2819.7</v>
      </c>
    </row>
    <row r="17" spans="1:11" ht="26.25" thickBot="1">
      <c r="A17" s="308"/>
      <c r="B17" s="306"/>
      <c r="C17" s="307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08" t="s">
        <v>653</v>
      </c>
      <c r="B18" s="306" t="s">
        <v>654</v>
      </c>
      <c r="C18" s="307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08"/>
      <c r="B19" s="306"/>
      <c r="C19" s="307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08"/>
      <c r="B20" s="306"/>
      <c r="C20" s="307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08"/>
      <c r="B21" s="306"/>
      <c r="C21" s="307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08"/>
      <c r="B22" s="306"/>
      <c r="C22" s="307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3" t="s">
        <v>655</v>
      </c>
      <c r="B23" s="306" t="s">
        <v>656</v>
      </c>
      <c r="C23" s="307" t="s">
        <v>940</v>
      </c>
      <c r="D23" s="43" t="s">
        <v>645</v>
      </c>
      <c r="E23" s="51">
        <f>E24+E25+E26+E27</f>
        <v>1495.8999999999999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949.8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04"/>
      <c r="B24" s="306"/>
      <c r="C24" s="307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4"/>
      <c r="B25" s="306"/>
      <c r="C25" s="307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4"/>
      <c r="B26" s="306"/>
      <c r="C26" s="307"/>
      <c r="D26" s="43" t="s">
        <v>649</v>
      </c>
      <c r="E26" s="51">
        <f>F26+G26+H26+I26+J26+K26</f>
        <v>1495.8999999999999</v>
      </c>
      <c r="F26" s="51"/>
      <c r="G26" s="51"/>
      <c r="H26" s="51">
        <f>Программная!F23</f>
        <v>949.8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05"/>
      <c r="B27" s="306"/>
      <c r="C27" s="307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3" t="s">
        <v>657</v>
      </c>
      <c r="B28" s="306" t="s">
        <v>658</v>
      </c>
      <c r="C28" s="307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4"/>
      <c r="B29" s="306"/>
      <c r="C29" s="307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4"/>
      <c r="B30" s="306"/>
      <c r="C30" s="307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4"/>
      <c r="B31" s="306"/>
      <c r="C31" s="307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5"/>
      <c r="B32" s="306"/>
      <c r="C32" s="307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3" t="s">
        <v>659</v>
      </c>
      <c r="B33" s="306" t="s">
        <v>660</v>
      </c>
      <c r="C33" s="307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04"/>
      <c r="B34" s="306"/>
      <c r="C34" s="307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4"/>
      <c r="B35" s="306"/>
      <c r="C35" s="307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4"/>
      <c r="B36" s="306"/>
      <c r="C36" s="307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05"/>
      <c r="B37" s="306"/>
      <c r="C37" s="307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08" t="s">
        <v>661</v>
      </c>
      <c r="B38" s="306" t="s">
        <v>662</v>
      </c>
      <c r="C38" s="307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08"/>
      <c r="B39" s="306"/>
      <c r="C39" s="307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08"/>
      <c r="B40" s="306"/>
      <c r="C40" s="307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08"/>
      <c r="B41" s="306"/>
      <c r="C41" s="307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08"/>
      <c r="B42" s="306"/>
      <c r="C42" s="307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08" t="s">
        <v>663</v>
      </c>
      <c r="B43" s="303" t="s">
        <v>677</v>
      </c>
      <c r="C43" s="307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08"/>
      <c r="B44" s="304"/>
      <c r="C44" s="307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08"/>
      <c r="B45" s="304"/>
      <c r="C45" s="307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08"/>
      <c r="B46" s="304"/>
      <c r="C46" s="307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08"/>
      <c r="B47" s="305"/>
      <c r="C47" s="307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3" t="s">
        <v>664</v>
      </c>
      <c r="B48" s="303" t="s">
        <v>637</v>
      </c>
      <c r="C48" s="307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4"/>
      <c r="B49" s="304"/>
      <c r="C49" s="307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4"/>
      <c r="B50" s="304"/>
      <c r="C50" s="307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4"/>
      <c r="B51" s="304"/>
      <c r="C51" s="307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5"/>
      <c r="B52" s="305"/>
      <c r="C52" s="307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08" t="s">
        <v>665</v>
      </c>
      <c r="B53" s="306" t="s">
        <v>666</v>
      </c>
      <c r="C53" s="307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08"/>
      <c r="B54" s="306"/>
      <c r="C54" s="307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08"/>
      <c r="B55" s="306"/>
      <c r="C55" s="307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08"/>
      <c r="B56" s="306"/>
      <c r="C56" s="307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08"/>
      <c r="B57" s="306"/>
      <c r="C57" s="307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08" t="s">
        <v>667</v>
      </c>
      <c r="B58" s="306" t="s">
        <v>668</v>
      </c>
      <c r="C58" s="307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08"/>
      <c r="B59" s="306"/>
      <c r="C59" s="307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08"/>
      <c r="B60" s="306"/>
      <c r="C60" s="307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08"/>
      <c r="B61" s="306"/>
      <c r="C61" s="307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08"/>
      <c r="B62" s="306"/>
      <c r="C62" s="307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3" t="s">
        <v>669</v>
      </c>
      <c r="B63" s="306" t="s">
        <v>670</v>
      </c>
      <c r="C63" s="307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04"/>
      <c r="B64" s="306"/>
      <c r="C64" s="307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4"/>
      <c r="B65" s="306"/>
      <c r="C65" s="307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4"/>
      <c r="B66" s="306"/>
      <c r="C66" s="307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05"/>
      <c r="B67" s="306"/>
      <c r="C67" s="307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08" t="s">
        <v>671</v>
      </c>
      <c r="B68" s="306" t="s">
        <v>672</v>
      </c>
      <c r="C68" s="307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08"/>
      <c r="B69" s="306"/>
      <c r="C69" s="307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08"/>
      <c r="B70" s="306"/>
      <c r="C70" s="307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08"/>
      <c r="B71" s="306"/>
      <c r="C71" s="307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08"/>
      <c r="B72" s="306"/>
      <c r="C72" s="307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08" t="s">
        <v>673</v>
      </c>
      <c r="B73" s="306" t="s">
        <v>674</v>
      </c>
      <c r="C73" s="307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08"/>
      <c r="B74" s="306"/>
      <c r="C74" s="307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08"/>
      <c r="B75" s="306"/>
      <c r="C75" s="307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08"/>
      <c r="B76" s="306"/>
      <c r="C76" s="307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08"/>
      <c r="B77" s="306"/>
      <c r="C77" s="307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3" t="s">
        <v>675</v>
      </c>
      <c r="B78" s="306" t="s">
        <v>676</v>
      </c>
      <c r="C78" s="307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04"/>
      <c r="B79" s="306"/>
      <c r="C79" s="307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4"/>
      <c r="B80" s="306"/>
      <c r="C80" s="307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4"/>
      <c r="B81" s="306"/>
      <c r="C81" s="307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05"/>
      <c r="B82" s="306"/>
      <c r="C82" s="307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0" t="s">
        <v>941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ht="16.5" thickBo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</row>
    <row r="3" spans="1:12" ht="15.75" thickBot="1">
      <c r="A3" s="331" t="s">
        <v>641</v>
      </c>
      <c r="B3" s="331" t="s">
        <v>679</v>
      </c>
      <c r="C3" s="331"/>
      <c r="D3" s="331" t="s">
        <v>680</v>
      </c>
      <c r="E3" s="331"/>
      <c r="F3" s="331" t="s">
        <v>681</v>
      </c>
      <c r="G3" s="331"/>
      <c r="H3" s="331"/>
      <c r="I3" s="331"/>
      <c r="J3" s="331"/>
      <c r="K3" s="331"/>
      <c r="L3" s="331" t="s">
        <v>682</v>
      </c>
    </row>
    <row r="4" spans="1:12" ht="27" thickBot="1">
      <c r="A4" s="331"/>
      <c r="B4" s="43" t="s">
        <v>683</v>
      </c>
      <c r="C4" s="45" t="s">
        <v>684</v>
      </c>
      <c r="D4" s="331"/>
      <c r="E4" s="33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41758.031040000002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13188.22776</v>
      </c>
      <c r="I6" s="47">
        <f t="shared" si="0"/>
        <v>2988.6277600000003</v>
      </c>
      <c r="J6" s="47">
        <f t="shared" si="0"/>
        <v>12790.587759999999</v>
      </c>
      <c r="K6" s="47">
        <f t="shared" si="0"/>
        <v>12790.587759999999</v>
      </c>
      <c r="L6" s="327" t="s">
        <v>688</v>
      </c>
    </row>
    <row r="7" spans="1:12" ht="27" thickBot="1">
      <c r="A7" s="325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685</v>
      </c>
      <c r="C9" s="45" t="s">
        <v>686</v>
      </c>
      <c r="D9" s="45" t="s">
        <v>689</v>
      </c>
      <c r="E9" s="46">
        <f t="shared" si="1"/>
        <v>41758.031040000002</v>
      </c>
      <c r="F9" s="47">
        <f t="shared" si="0"/>
        <v>0</v>
      </c>
      <c r="G9" s="47">
        <f t="shared" si="0"/>
        <v>0</v>
      </c>
      <c r="H9" s="47">
        <f t="shared" si="0"/>
        <v>13188.22776</v>
      </c>
      <c r="I9" s="47">
        <f t="shared" si="0"/>
        <v>2988.6277600000003</v>
      </c>
      <c r="J9" s="47">
        <f t="shared" si="0"/>
        <v>12790.587759999999</v>
      </c>
      <c r="K9" s="47">
        <f t="shared" si="0"/>
        <v>12790.587759999999</v>
      </c>
      <c r="L9" s="328"/>
    </row>
    <row r="10" spans="1:12" ht="27" thickBot="1">
      <c r="A10" s="326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20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13933.82776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5427.2277600000007</v>
      </c>
      <c r="I11" s="46">
        <f t="shared" si="2"/>
        <v>2867.2000000000003</v>
      </c>
      <c r="J11" s="46">
        <f t="shared" si="2"/>
        <v>2819.7</v>
      </c>
      <c r="K11" s="46">
        <f t="shared" si="2"/>
        <v>2819.7</v>
      </c>
      <c r="L11" s="323" t="s">
        <v>688</v>
      </c>
    </row>
    <row r="12" spans="1:12" ht="27" thickBot="1">
      <c r="A12" s="321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3"/>
    </row>
    <row r="13" spans="1:12" ht="27" thickBot="1">
      <c r="A13" s="321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3"/>
    </row>
    <row r="14" spans="1:12" ht="27" thickBot="1">
      <c r="A14" s="321"/>
      <c r="B14" s="45" t="s">
        <v>685</v>
      </c>
      <c r="C14" s="45" t="s">
        <v>686</v>
      </c>
      <c r="D14" s="45" t="s">
        <v>689</v>
      </c>
      <c r="E14" s="46">
        <f t="shared" si="1"/>
        <v>13933.82776</v>
      </c>
      <c r="F14" s="46">
        <f t="shared" si="2"/>
        <v>0</v>
      </c>
      <c r="G14" s="46">
        <f t="shared" si="2"/>
        <v>0</v>
      </c>
      <c r="H14" s="46">
        <f t="shared" si="2"/>
        <v>5427.2277600000007</v>
      </c>
      <c r="I14" s="46">
        <f t="shared" si="2"/>
        <v>2867.2000000000003</v>
      </c>
      <c r="J14" s="46">
        <f t="shared" si="2"/>
        <v>2819.7</v>
      </c>
      <c r="K14" s="46">
        <f t="shared" si="2"/>
        <v>2819.7</v>
      </c>
      <c r="L14" s="323"/>
    </row>
    <row r="15" spans="1:12" ht="27" thickBot="1">
      <c r="A15" s="322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3"/>
    </row>
    <row r="16" spans="1:12" ht="15.75" thickBot="1">
      <c r="A16" s="320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23" t="s">
        <v>688</v>
      </c>
    </row>
    <row r="17" spans="1:12" ht="27" thickBot="1">
      <c r="A17" s="321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23"/>
    </row>
    <row r="18" spans="1:12" ht="27" thickBot="1">
      <c r="A18" s="321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23"/>
    </row>
    <row r="19" spans="1:12" ht="27" thickBot="1">
      <c r="A19" s="321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23"/>
    </row>
    <row r="20" spans="1:12" ht="27" thickBot="1">
      <c r="A20" s="322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23"/>
    </row>
    <row r="21" spans="1:12" ht="15.75" thickBot="1">
      <c r="A21" s="320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1495.8999999999999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949.8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23" t="s">
        <v>688</v>
      </c>
    </row>
    <row r="22" spans="1:12" ht="27" thickBot="1">
      <c r="A22" s="321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3"/>
    </row>
    <row r="23" spans="1:12" ht="27" thickBot="1">
      <c r="A23" s="321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23"/>
    </row>
    <row r="24" spans="1:12" ht="27" thickBot="1">
      <c r="A24" s="321"/>
      <c r="B24" s="45" t="s">
        <v>685</v>
      </c>
      <c r="C24" s="45" t="s">
        <v>686</v>
      </c>
      <c r="D24" s="45" t="s">
        <v>689</v>
      </c>
      <c r="E24" s="46">
        <f t="shared" si="1"/>
        <v>1495.8999999999999</v>
      </c>
      <c r="F24" s="46"/>
      <c r="G24" s="46"/>
      <c r="H24" s="46">
        <f>'Расходы по МП'!H26</f>
        <v>949.8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23"/>
    </row>
    <row r="25" spans="1:12" ht="27" thickBot="1">
      <c r="A25" s="322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23"/>
    </row>
    <row r="26" spans="1:12" ht="15.75" thickBot="1">
      <c r="A26" s="320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3" t="s">
        <v>688</v>
      </c>
    </row>
    <row r="27" spans="1:12" ht="27" thickBot="1">
      <c r="A27" s="321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23"/>
    </row>
    <row r="28" spans="1:12" ht="27" thickBot="1">
      <c r="A28" s="321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23"/>
    </row>
    <row r="29" spans="1:12" ht="27" thickBot="1">
      <c r="A29" s="321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3"/>
    </row>
    <row r="30" spans="1:12" ht="27" thickBot="1">
      <c r="A30" s="322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23"/>
    </row>
    <row r="31" spans="1:12" ht="15.75" thickBot="1">
      <c r="A31" s="320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23" t="s">
        <v>688</v>
      </c>
    </row>
    <row r="32" spans="1:12" ht="27" thickBot="1">
      <c r="A32" s="321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23"/>
    </row>
    <row r="33" spans="1:12" ht="27" thickBot="1">
      <c r="A33" s="321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23"/>
    </row>
    <row r="34" spans="1:12" ht="27" thickBot="1">
      <c r="A34" s="321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23"/>
    </row>
    <row r="35" spans="1:12" ht="27" thickBot="1">
      <c r="A35" s="322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23"/>
    </row>
    <row r="36" spans="1:12" ht="15.75" thickBot="1">
      <c r="A36" s="320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3" t="s">
        <v>688</v>
      </c>
    </row>
    <row r="37" spans="1:12" ht="27" thickBot="1">
      <c r="A37" s="321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3"/>
    </row>
    <row r="38" spans="1:12" ht="27" thickBot="1">
      <c r="A38" s="321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3"/>
    </row>
    <row r="39" spans="1:12" ht="27" thickBot="1">
      <c r="A39" s="321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3"/>
    </row>
    <row r="40" spans="1:12" ht="27" thickBot="1">
      <c r="A40" s="322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3"/>
    </row>
    <row r="41" spans="1:12" ht="15.75" thickBot="1">
      <c r="A41" s="320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3" t="s">
        <v>688</v>
      </c>
    </row>
    <row r="42" spans="1:12" ht="27" thickBot="1">
      <c r="A42" s="321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23"/>
    </row>
    <row r="43" spans="1:12" ht="27" thickBot="1">
      <c r="A43" s="321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23"/>
    </row>
    <row r="44" spans="1:12" ht="27" thickBot="1">
      <c r="A44" s="321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3"/>
    </row>
    <row r="45" spans="1:12" ht="27" thickBot="1">
      <c r="A45" s="322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23"/>
    </row>
    <row r="46" spans="1:12" ht="15.75" thickBot="1">
      <c r="A46" s="320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3" t="s">
        <v>688</v>
      </c>
    </row>
    <row r="47" spans="1:12" ht="27" thickBot="1">
      <c r="A47" s="321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23"/>
    </row>
    <row r="48" spans="1:12" ht="27" thickBot="1">
      <c r="A48" s="321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23"/>
    </row>
    <row r="49" spans="1:12" ht="27" thickBot="1">
      <c r="A49" s="321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3"/>
    </row>
    <row r="50" spans="1:12" ht="27" thickBot="1">
      <c r="A50" s="322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23"/>
    </row>
    <row r="51" spans="1:12" ht="15.75" thickBot="1">
      <c r="A51" s="320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23" t="s">
        <v>688</v>
      </c>
    </row>
    <row r="52" spans="1:12" ht="27" thickBot="1">
      <c r="A52" s="321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3"/>
    </row>
    <row r="53" spans="1:12" ht="27" thickBot="1">
      <c r="A53" s="321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3"/>
    </row>
    <row r="54" spans="1:12" ht="27" thickBot="1">
      <c r="A54" s="321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23"/>
    </row>
    <row r="55" spans="1:12" ht="27" thickBot="1">
      <c r="A55" s="322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3"/>
    </row>
    <row r="56" spans="1:12" ht="15.75" thickBot="1">
      <c r="A56" s="320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23" t="s">
        <v>688</v>
      </c>
    </row>
    <row r="57" spans="1:12" ht="27" thickBot="1">
      <c r="A57" s="321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23"/>
    </row>
    <row r="58" spans="1:12" ht="27" thickBot="1">
      <c r="A58" s="321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23"/>
    </row>
    <row r="59" spans="1:12" ht="27" thickBot="1">
      <c r="A59" s="321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23"/>
    </row>
    <row r="60" spans="1:12" ht="27" thickBot="1">
      <c r="A60" s="322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23"/>
    </row>
    <row r="61" spans="1:12" ht="15.75" thickBot="1">
      <c r="A61" s="320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23" t="s">
        <v>688</v>
      </c>
    </row>
    <row r="62" spans="1:12" ht="27" thickBot="1">
      <c r="A62" s="321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23"/>
    </row>
    <row r="63" spans="1:12" ht="27" thickBot="1">
      <c r="A63" s="321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23"/>
    </row>
    <row r="64" spans="1:12" ht="27" thickBot="1">
      <c r="A64" s="321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23"/>
    </row>
    <row r="65" spans="1:12" ht="27" thickBot="1">
      <c r="A65" s="322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23"/>
    </row>
    <row r="66" spans="1:12" ht="15.75" thickBot="1">
      <c r="A66" s="320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23" t="s">
        <v>688</v>
      </c>
    </row>
    <row r="67" spans="1:12" ht="27" thickBot="1">
      <c r="A67" s="321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3"/>
    </row>
    <row r="68" spans="1:12" ht="27" thickBot="1">
      <c r="A68" s="321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3"/>
    </row>
    <row r="69" spans="1:12" ht="27" thickBot="1">
      <c r="A69" s="321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23"/>
    </row>
    <row r="70" spans="1:12" ht="27" thickBot="1">
      <c r="A70" s="322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3"/>
    </row>
    <row r="71" spans="1:12" ht="15.75" thickBot="1">
      <c r="A71" s="320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3" t="s">
        <v>688</v>
      </c>
    </row>
    <row r="72" spans="1:12" ht="27" thickBot="1">
      <c r="A72" s="321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23"/>
    </row>
    <row r="73" spans="1:12" ht="27" thickBot="1">
      <c r="A73" s="321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23"/>
    </row>
    <row r="74" spans="1:12" ht="27" thickBot="1">
      <c r="A74" s="321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3"/>
    </row>
    <row r="75" spans="1:12" ht="27" thickBot="1">
      <c r="A75" s="322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3"/>
    </row>
    <row r="76" spans="1:12" ht="15.75" thickBot="1">
      <c r="A76" s="320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23" t="s">
        <v>688</v>
      </c>
    </row>
    <row r="77" spans="1:12" ht="27" thickBot="1">
      <c r="A77" s="321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23"/>
    </row>
    <row r="78" spans="1:12" ht="27" thickBot="1">
      <c r="A78" s="321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23"/>
    </row>
    <row r="79" spans="1:12" ht="27" thickBot="1">
      <c r="A79" s="321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23"/>
    </row>
    <row r="80" spans="1:12" ht="27" thickBot="1">
      <c r="A80" s="322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7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M134" sqref="M134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hidden="1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13188227.76</v>
      </c>
      <c r="K7" s="2">
        <f>K8+K127+K140+K192+K256+K460+K517+K528+K541</f>
        <v>8286300</v>
      </c>
      <c r="L7" s="2">
        <f>L8+L127+L140+L192+L256+L460+L517+L528+L541</f>
        <v>4901927.76</v>
      </c>
      <c r="M7" s="2">
        <f>M8+M127+M140+M192+M256+M460+M517+M528+M541</f>
        <v>2988627.76</v>
      </c>
      <c r="N7" s="2">
        <f>N8+N127+N140+N192+N256+N460+N517+N528+N541</f>
        <v>12790587.76</v>
      </c>
    </row>
    <row r="8" spans="1:14" hidden="1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 hidden="1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 hidden="1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 hidden="1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 hidden="1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hidden="1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 hidden="1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hidden="1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 hidden="1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hidden="1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 hidden="1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 hidden="1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hidden="1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 hidden="1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hidden="1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hidden="1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 hidden="1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hidden="1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hidden="1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hidden="1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 hidden="1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hidden="1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hidden="1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hidden="1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 hidden="1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hidden="1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hidden="1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hidden="1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 hidden="1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hidden="1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hidden="1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hidden="1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hidden="1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hidden="1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hidden="1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hidden="1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hidden="1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hidden="1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hidden="1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hidden="1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hidden="1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hidden="1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hidden="1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hidden="1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hidden="1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hidden="1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hidden="1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hidden="1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hidden="1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hidden="1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hidden="1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hidden="1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hidden="1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hidden="1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hidden="1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hidden="1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hidden="1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hidden="1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hidden="1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hidden="1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hidden="1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hidden="1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hidden="1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 hidden="1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hidden="1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hidden="1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hidden="1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hidden="1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 hidden="1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hidden="1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hidden="1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 hidden="1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hidden="1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hidden="1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hidden="1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hidden="1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hidden="1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hidden="1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 hidden="1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 hidden="1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 hidden="1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hidden="1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 hidden="1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hidden="1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 hidden="1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 hidden="1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 hidden="1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hidden="1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hidden="1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 hidden="1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 hidden="1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 hidden="1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hidden="1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 hidden="1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 hidden="1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 hidden="1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 hidden="1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hidden="1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 hidden="1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 hidden="1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 hidden="1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 hidden="1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hidden="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 hidden="1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 hidden="1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 hidden="1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hidden="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 hidden="1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 hidden="1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 hidden="1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hidden="1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 hidden="1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 hidden="1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 hidden="1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hidden="1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 hidden="1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 hidden="1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 hidden="1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hidden="1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 hidden="1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163000</v>
      </c>
      <c r="K127" s="3">
        <f>K128</f>
        <v>0</v>
      </c>
      <c r="L127" s="3">
        <f t="shared" ref="L127:N128" si="35">L128</f>
        <v>163000</v>
      </c>
      <c r="M127" s="3">
        <f t="shared" si="35"/>
        <v>177900</v>
      </c>
      <c r="N127" s="3">
        <f t="shared" si="35"/>
        <v>184100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163000</v>
      </c>
      <c r="K128" s="4">
        <f>K129</f>
        <v>0</v>
      </c>
      <c r="L128" s="4">
        <f t="shared" si="35"/>
        <v>163000</v>
      </c>
      <c r="M128" s="4">
        <f t="shared" si="35"/>
        <v>177900</v>
      </c>
      <c r="N128" s="4">
        <f t="shared" si="35"/>
        <v>184100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163000</v>
      </c>
      <c r="K129" s="5">
        <f>K130+K135</f>
        <v>0</v>
      </c>
      <c r="L129" s="5">
        <f t="shared" ref="L129:N129" si="36">L130+L135</f>
        <v>163000</v>
      </c>
      <c r="M129" s="5">
        <f t="shared" si="36"/>
        <v>177900</v>
      </c>
      <c r="N129" s="5">
        <f t="shared" si="36"/>
        <v>184100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144000</v>
      </c>
      <c r="K130" s="6">
        <f>K131+K133</f>
        <v>0</v>
      </c>
      <c r="L130" s="6">
        <f t="shared" ref="L130:N130" si="37">L131+L133</f>
        <v>144000</v>
      </c>
      <c r="M130" s="6">
        <f t="shared" si="37"/>
        <v>157900</v>
      </c>
      <c r="N130" s="6">
        <f t="shared" si="37"/>
        <v>162100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110600</v>
      </c>
      <c r="K131" s="7">
        <f>K132</f>
        <v>0</v>
      </c>
      <c r="L131" s="7">
        <f t="shared" ref="L131:N131" si="38">L132</f>
        <v>110600</v>
      </c>
      <c r="M131" s="7">
        <f t="shared" si="38"/>
        <v>107600</v>
      </c>
      <c r="N131" s="7">
        <f t="shared" si="38"/>
        <v>110100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110600</v>
      </c>
      <c r="K132" s="34"/>
      <c r="L132" s="34">
        <v>110600</v>
      </c>
      <c r="M132" s="34">
        <v>107600</v>
      </c>
      <c r="N132" s="34">
        <v>110100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33400</v>
      </c>
      <c r="K133" s="7">
        <f>K134</f>
        <v>0</v>
      </c>
      <c r="L133" s="7">
        <f t="shared" ref="L133:N133" si="39">L134</f>
        <v>33400</v>
      </c>
      <c r="M133" s="7">
        <f t="shared" si="39"/>
        <v>50300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33400</v>
      </c>
      <c r="K134" s="34"/>
      <c r="L134" s="34">
        <v>33400</v>
      </c>
      <c r="M134" s="34">
        <v>50300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19000</v>
      </c>
      <c r="K135" s="6">
        <f>K136+K137</f>
        <v>0</v>
      </c>
      <c r="L135" s="6">
        <f t="shared" ref="L135:N135" si="40">L136+L137</f>
        <v>19000</v>
      </c>
      <c r="M135" s="6">
        <f t="shared" si="40"/>
        <v>20000</v>
      </c>
      <c r="N135" s="6">
        <f t="shared" si="40"/>
        <v>22000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19000</v>
      </c>
      <c r="K136" s="34"/>
      <c r="L136" s="34">
        <v>19000</v>
      </c>
      <c r="M136" s="34">
        <v>20000</v>
      </c>
      <c r="N136" s="34">
        <v>22000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 hidden="1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 hidden="1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 hidden="1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 hidden="1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 hidden="1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hidden="1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hidden="1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hidden="1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hidden="1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hidden="1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hidden="1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hidden="1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hidden="1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hidden="1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hidden="1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hidden="1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hidden="1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 hidden="1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 hidden="1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hidden="1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 hidden="1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 hidden="1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 hidden="1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hidden="1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hidden="1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hidden="1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hidden="1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hidden="1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hidden="1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hidden="1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hidden="1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hidden="1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hidden="1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hidden="1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 hidden="1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 hidden="1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 hidden="1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 hidden="1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hidden="1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 hidden="1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hidden="1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 hidden="1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 hidden="1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 hidden="1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hidden="1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 hidden="1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hidden="1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hidden="1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hidden="1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 hidden="1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hidden="1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hidden="1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 hidden="1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 hidden="1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 hidden="1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 hidden="1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 hidden="1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hidden="1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hidden="1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 hidden="1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 hidden="1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 hidden="1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 hidden="1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hidden="1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hidden="1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 hidden="1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 hidden="1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 hidden="1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 hidden="1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hidden="1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hidden="1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hidden="1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hidden="1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hidden="1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hidden="1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hidden="1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hidden="1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 hidden="1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 hidden="1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 hidden="1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hidden="1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hidden="1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hidden="1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hidden="1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hidden="1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hidden="1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hidden="1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hidden="1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hidden="1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hidden="1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hidden="1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hidden="1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 hidden="1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 hidden="1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 hidden="1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hidden="1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hidden="1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 hidden="1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 hidden="1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 hidden="1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 hidden="1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 hidden="1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 hidden="1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 hidden="1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 hidden="1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hidden="1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hidden="1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 hidden="1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 hidden="1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 hidden="1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hidden="1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hidden="1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hidden="1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hidden="1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hidden="1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hidden="1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 hidden="1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 hidden="1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 hidden="1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 hidden="1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 hidden="1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hidden="1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hidden="1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 hidden="1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 hidden="1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 hidden="1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hidden="1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hidden="1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 hidden="1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 hidden="1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 hidden="1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 hidden="1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hidden="1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 hidden="1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 hidden="1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 hidden="1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hidden="1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hidden="1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hidden="1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hidden="1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hidden="1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hidden="1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hidden="1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 hidden="1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 hidden="1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 hidden="1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hidden="1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hidden="1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hidden="1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hidden="1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hidden="1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hidden="1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hidden="1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 hidden="1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 hidden="1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 hidden="1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hidden="1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hidden="1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hidden="1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 hidden="1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 hidden="1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 hidden="1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hidden="1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hidden="1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 hidden="1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 hidden="1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 hidden="1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hidden="1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hidden="1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 hidden="1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 hidden="1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 hidden="1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 hidden="1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 hidden="1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 hidden="1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 hidden="1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 hidden="1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 hidden="1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 hidden="1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 hidden="1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 hidden="1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 hidden="1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 hidden="1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hidden="1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hidden="1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hidden="1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 hidden="1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 hidden="1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 hidden="1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 hidden="1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 hidden="1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hidden="1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 hidden="1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 hidden="1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 hidden="1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hidden="1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hidden="1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 hidden="1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 hidden="1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 hidden="1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hidden="1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hidden="1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hidden="1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hidden="1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hidden="1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 hidden="1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 hidden="1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hidden="1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hidden="1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 hidden="1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 hidden="1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 hidden="1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hidden="1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hidden="1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hidden="1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hidden="1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hidden="1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hidden="1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hidden="1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hidden="1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 hidden="1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 hidden="1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 hidden="1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hidden="1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hidden="1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hidden="1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hidden="1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hidden="1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hidden="1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hidden="1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 hidden="1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 hidden="1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 hidden="1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hidden="1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hidden="1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hidden="1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hidden="1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hidden="1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hidden="1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hidden="1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hidden="1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 hidden="1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 hidden="1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 hidden="1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hidden="1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hidden="1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hidden="1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hidden="1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 hidden="1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 hidden="1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 hidden="1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hidden="1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hidden="1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 hidden="1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 hidden="1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 hidden="1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hidden="1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hidden="1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hidden="1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hidden="1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hidden="1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hidden="1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hidden="1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hidden="1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hidden="1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hidden="1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hidden="1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hidden="1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hidden="1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hidden="1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hidden="1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hidden="1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hidden="1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hidden="1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hidden="1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hidden="1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hidden="1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hidden="1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hidden="1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 hidden="1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 hidden="1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hidden="1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 hidden="1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 hidden="1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 hidden="1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hidden="1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hidden="1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 hidden="1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 hidden="1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hidden="1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 hidden="1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 hidden="1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 hidden="1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hidden="1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hidden="1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 hidden="1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 hidden="1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 hidden="1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 hidden="1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hidden="1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 hidden="1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 hidden="1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 hidden="1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hidden="1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 hidden="1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 hidden="1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 hidden="1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 hidden="1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hidden="1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hidden="1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hidden="1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hidden="1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hidden="1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hidden="1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hidden="1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 hidden="1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 hidden="1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 hidden="1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hidden="1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hidden="1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 hidden="1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 hidden="1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 hidden="1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hidden="1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 hidden="1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hidden="1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hidden="1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 hidden="1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hidden="1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hidden="1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hidden="1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hidden="1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hidden="1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hidden="1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hidden="1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hidden="1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hidden="1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hidden="1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hidden="1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hidden="1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hidden="1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hidden="1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hidden="1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hidden="1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hidden="1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hidden="1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hidden="1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hidden="1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hidden="1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 hidden="1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hidden="1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hidden="1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hidden="1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 hidden="1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 hidden="1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hidden="1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hidden="1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 hidden="1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 hidden="1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hidden="1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 hidden="1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 hidden="1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 hidden="1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hidden="1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 hidden="1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 hidden="1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hidden="1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 hidden="1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 hidden="1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 hidden="1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hidden="1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hidden="1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 hidden="1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 hidden="1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 hidden="1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hidden="1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hidden="1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 hidden="1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 hidden="1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 hidden="1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 hidden="1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 hidden="1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hidden="1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 hidden="1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 hidden="1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 hidden="1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 hidden="1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hidden="1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 hidden="1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 hidden="1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 hidden="1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 hidden="1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 hidden="1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hidden="1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hidden="1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 hidden="1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 hidden="1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 hidden="1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 hidden="1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hidden="1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hidden="1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 hidden="1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 hidden="1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 hidden="1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 hidden="1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 hidden="1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hidden="1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 hidden="1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 hidden="1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 hidden="1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hidden="1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hidden="1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>
      <filters>
        <filter val="0203"/>
      </filters>
    </filterColumn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tabSelected="1" zoomScale="112" zoomScaleNormal="112" workbookViewId="0">
      <pane xSplit="6" ySplit="9" topLeftCell="G228" activePane="bottomRight" state="frozen"/>
      <selection pane="topRight" activeCell="F1" sqref="F1"/>
      <selection pane="bottomLeft" activeCell="A11" sqref="A11"/>
      <selection pane="bottomRight" activeCell="H9" sqref="H9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957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13188.22776</v>
      </c>
      <c r="H10" s="104">
        <f>H11+H53+H61+H79+H116+H194+H211+H224+H237</f>
        <v>2988.6277600000003</v>
      </c>
      <c r="I10" s="104">
        <f>I11+I53+I61+I79+I116+I194+I211+I224+I237</f>
        <v>12790.587759999999</v>
      </c>
      <c r="J10" s="105">
        <f>G10+H10+I10</f>
        <v>28967.44328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163</v>
      </c>
      <c r="H53" s="107">
        <f t="shared" ref="H53:I57" si="18">H54</f>
        <v>177.9</v>
      </c>
      <c r="I53" s="107">
        <f t="shared" si="18"/>
        <v>184.1</v>
      </c>
      <c r="J53" s="105">
        <f t="shared" si="1"/>
        <v>525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163</v>
      </c>
      <c r="H54" s="110">
        <f t="shared" si="18"/>
        <v>177.9</v>
      </c>
      <c r="I54" s="110">
        <f t="shared" si="18"/>
        <v>184.1</v>
      </c>
      <c r="J54" s="105">
        <f t="shared" si="1"/>
        <v>525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163</v>
      </c>
      <c r="H55" s="113">
        <f t="shared" si="18"/>
        <v>177.9</v>
      </c>
      <c r="I55" s="113">
        <f t="shared" si="18"/>
        <v>184.1</v>
      </c>
      <c r="J55" s="105">
        <f t="shared" si="1"/>
        <v>525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163</v>
      </c>
      <c r="H56" s="113">
        <f t="shared" si="18"/>
        <v>177.9</v>
      </c>
      <c r="I56" s="113">
        <f t="shared" si="18"/>
        <v>184.1</v>
      </c>
      <c r="J56" s="105">
        <f t="shared" si="1"/>
        <v>525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163</v>
      </c>
      <c r="H57" s="113">
        <f t="shared" si="18"/>
        <v>177.9</v>
      </c>
      <c r="I57" s="113">
        <f t="shared" si="18"/>
        <v>184.1</v>
      </c>
      <c r="J57" s="105">
        <f t="shared" si="1"/>
        <v>525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163</v>
      </c>
      <c r="H58" s="113">
        <f t="shared" ref="H58:I58" si="19">H59+H60</f>
        <v>177.9</v>
      </c>
      <c r="I58" s="113">
        <f t="shared" si="19"/>
        <v>184.1</v>
      </c>
      <c r="J58" s="105">
        <f t="shared" si="1"/>
        <v>525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144</v>
      </c>
      <c r="H59" s="113">
        <f>'Бюджетная роспись'!M130/1000</f>
        <v>157.9</v>
      </c>
      <c r="I59" s="113">
        <f>'Бюджетная роспись'!N130/1000</f>
        <v>162.1</v>
      </c>
      <c r="J59" s="105">
        <f t="shared" si="1"/>
        <v>464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19</v>
      </c>
      <c r="H60" s="113">
        <f>'Бюджетная роспись'!M135/1000</f>
        <v>20</v>
      </c>
      <c r="I60" s="113">
        <f>'Бюджетная роспись'!N135/1000</f>
        <v>22</v>
      </c>
      <c r="J60" s="105">
        <f t="shared" si="1"/>
        <v>61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13188.22776</v>
      </c>
      <c r="H249" s="137">
        <f t="shared" ref="H249:I249" si="97">H10</f>
        <v>2988.6277600000003</v>
      </c>
      <c r="I249" s="137">
        <f t="shared" si="97"/>
        <v>12790.587759999999</v>
      </c>
      <c r="J249" s="105">
        <f t="shared" si="87"/>
        <v>28967.44328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23 декабря 2024 года № 31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13188.22776</v>
      </c>
      <c r="G10" s="104">
        <f>Ведомственная!H10</f>
        <v>2988.6277600000003</v>
      </c>
      <c r="H10" s="104">
        <f>Ведомственная!I10</f>
        <v>12790.587759999999</v>
      </c>
      <c r="I10" s="145">
        <f>F10+G10+H10</f>
        <v>28967.44328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144</v>
      </c>
      <c r="G59" s="113">
        <f>Ведомственная!H59</f>
        <v>157.9</v>
      </c>
      <c r="H59" s="113">
        <f>Ведомственная!I59</f>
        <v>162.1</v>
      </c>
      <c r="I59" s="145">
        <f t="shared" si="0"/>
        <v>464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19</v>
      </c>
      <c r="G60" s="113">
        <f>Ведомственная!H60</f>
        <v>20</v>
      </c>
      <c r="H60" s="113">
        <f>Ведомственная!I60</f>
        <v>22</v>
      </c>
      <c r="I60" s="145">
        <f t="shared" si="0"/>
        <v>61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13188.22776</v>
      </c>
      <c r="G249" s="137">
        <f>Ведомственная!H249</f>
        <v>2988.6277600000003</v>
      </c>
      <c r="H249" s="137">
        <f>Ведомственная!I249</f>
        <v>12790.587759999999</v>
      </c>
      <c r="I249" s="145">
        <f t="shared" si="3"/>
        <v>28967.44328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23 декабря 2024 года № 31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13188.22776</v>
      </c>
      <c r="G9" s="104">
        <f t="shared" ref="G9:H9" si="0">G10</f>
        <v>1120</v>
      </c>
      <c r="H9" s="104">
        <f t="shared" si="0"/>
        <v>1130</v>
      </c>
      <c r="I9" s="105">
        <f>F9+G9+H9</f>
        <v>15438.22776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13188.22776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15438.22776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5427.2277600000007</v>
      </c>
      <c r="G11" s="151">
        <f t="shared" ref="G11:H11" si="2">G12+G23+G39+G49</f>
        <v>2867.2000000000003</v>
      </c>
      <c r="H11" s="151">
        <f t="shared" si="2"/>
        <v>2819.7</v>
      </c>
      <c r="I11" s="105">
        <f t="shared" si="1"/>
        <v>11114.127759999999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949.8</v>
      </c>
      <c r="G23" s="158">
        <f t="shared" ref="G23:H23" si="8">G24+G26+G28+G30+G32+G34+G36</f>
        <v>177.9</v>
      </c>
      <c r="H23" s="158">
        <f t="shared" si="8"/>
        <v>184.1</v>
      </c>
      <c r="I23" s="105">
        <f t="shared" si="1"/>
        <v>1311.8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163</v>
      </c>
      <c r="G36" s="113">
        <f t="shared" ref="G36:H36" si="15">G37+G38</f>
        <v>177.9</v>
      </c>
      <c r="H36" s="113">
        <f t="shared" si="15"/>
        <v>184.1</v>
      </c>
      <c r="I36" s="105">
        <f t="shared" si="1"/>
        <v>525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144</v>
      </c>
      <c r="G37" s="113">
        <f>Ведомственная!H59</f>
        <v>157.9</v>
      </c>
      <c r="H37" s="113">
        <f>Ведомственная!I59</f>
        <v>162.1</v>
      </c>
      <c r="I37" s="105">
        <f t="shared" si="1"/>
        <v>464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19</v>
      </c>
      <c r="G38" s="113">
        <f>Ведомственная!H60</f>
        <v>20</v>
      </c>
      <c r="H38" s="113">
        <f>Ведомственная!I60</f>
        <v>22</v>
      </c>
      <c r="I38" s="105">
        <f t="shared" si="1"/>
        <v>61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13188.22776</v>
      </c>
      <c r="G166" s="137">
        <f>Ведомственная!H249</f>
        <v>2988.6277600000003</v>
      </c>
      <c r="H166" s="137">
        <f>Ведомственная!I249</f>
        <v>12790.587759999999</v>
      </c>
      <c r="I166" s="105">
        <f t="shared" si="63"/>
        <v>28967.44328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23 декабря 2024 года № 31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299" t="s">
        <v>712</v>
      </c>
      <c r="G1" s="299"/>
      <c r="H1" s="299"/>
    </row>
    <row r="2" spans="1:8" ht="77.45" customHeight="1">
      <c r="F2" s="300" t="s">
        <v>936</v>
      </c>
      <c r="G2" s="300"/>
      <c r="H2" s="300"/>
    </row>
    <row r="3" spans="1:8" ht="18.600000000000001" customHeight="1">
      <c r="F3" s="299" t="s">
        <v>706</v>
      </c>
      <c r="G3" s="299"/>
      <c r="H3" s="299"/>
    </row>
    <row r="4" spans="1:8" ht="52.15" customHeight="1">
      <c r="A4" s="298" t="s">
        <v>937</v>
      </c>
      <c r="B4" s="298"/>
      <c r="C4" s="298"/>
      <c r="D4" s="298"/>
      <c r="E4" s="298"/>
      <c r="F4" s="298"/>
      <c r="G4" s="298"/>
      <c r="H4" s="298"/>
    </row>
    <row r="7" spans="1:8">
      <c r="A7" s="301" t="s">
        <v>594</v>
      </c>
      <c r="B7" s="301" t="s">
        <v>595</v>
      </c>
      <c r="C7" s="301" t="s">
        <v>361</v>
      </c>
      <c r="D7" s="301"/>
      <c r="E7" s="301" t="s">
        <v>463</v>
      </c>
      <c r="F7" s="301"/>
      <c r="G7" s="301" t="s">
        <v>804</v>
      </c>
      <c r="H7" s="301"/>
    </row>
    <row r="8" spans="1:8" ht="25.5">
      <c r="A8" s="301"/>
      <c r="B8" s="301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2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2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2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302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302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302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2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302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2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2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302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302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2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2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user</cp:lastModifiedBy>
  <cp:lastPrinted>2024-12-23T08:49:12Z</cp:lastPrinted>
  <dcterms:created xsi:type="dcterms:W3CDTF">2023-09-11T19:44:40Z</dcterms:created>
  <dcterms:modified xsi:type="dcterms:W3CDTF">2024-12-23T08:49:26Z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