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1840" windowHeight="13740" firstSheet="4" activeTab="4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роспись'!$B$6:$N$551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4"/>
  <c r="G10"/>
  <c r="F10"/>
  <c r="N134" i="2" l="1"/>
  <c r="N132"/>
  <c r="M134"/>
  <c r="M132"/>
  <c r="L134"/>
  <c r="L132"/>
  <c r="K30"/>
  <c r="K23"/>
  <c r="K17"/>
  <c r="K13"/>
  <c r="L437"/>
  <c r="M437"/>
  <c r="N437"/>
  <c r="K437"/>
  <c r="J410"/>
  <c r="I165" i="3"/>
  <c r="H165" i="4" s="1"/>
  <c r="H165" i="3"/>
  <c r="G165" i="4" s="1"/>
  <c r="L378" i="2"/>
  <c r="M378"/>
  <c r="N378"/>
  <c r="K378"/>
  <c r="J379"/>
  <c r="J380"/>
  <c r="I160" i="3"/>
  <c r="H160" i="4" s="1"/>
  <c r="L357" i="2"/>
  <c r="M357"/>
  <c r="H160" i="3" s="1"/>
  <c r="G160" i="4" s="1"/>
  <c r="N357" i="2"/>
  <c r="K357"/>
  <c r="J358"/>
  <c r="J359"/>
  <c r="L229"/>
  <c r="M229"/>
  <c r="H100" i="3" s="1"/>
  <c r="G100" i="4" s="1"/>
  <c r="N229" i="2"/>
  <c r="I100" i="3" s="1"/>
  <c r="H100" i="4" s="1"/>
  <c r="K229" i="2"/>
  <c r="J230"/>
  <c r="J231"/>
  <c r="I247" i="3"/>
  <c r="I246" s="1"/>
  <c r="I245" s="1"/>
  <c r="I244" s="1"/>
  <c r="H247"/>
  <c r="H246" s="1"/>
  <c r="H245" s="1"/>
  <c r="H244" s="1"/>
  <c r="I243"/>
  <c r="H243"/>
  <c r="H242" s="1"/>
  <c r="H241" s="1"/>
  <c r="H240" s="1"/>
  <c r="H239" s="1"/>
  <c r="H238" s="1"/>
  <c r="H237" s="1"/>
  <c r="I38"/>
  <c r="H38"/>
  <c r="H37" s="1"/>
  <c r="H36" s="1"/>
  <c r="H35" s="1"/>
  <c r="H34" s="1"/>
  <c r="H33" s="1"/>
  <c r="I115"/>
  <c r="I114" s="1"/>
  <c r="H115"/>
  <c r="H114" s="1"/>
  <c r="G246"/>
  <c r="G245" s="1"/>
  <c r="G244" s="1"/>
  <c r="I242"/>
  <c r="I241" s="1"/>
  <c r="I240" s="1"/>
  <c r="I239" s="1"/>
  <c r="I238" s="1"/>
  <c r="I237" s="1"/>
  <c r="I37"/>
  <c r="I36" s="1"/>
  <c r="I35" s="1"/>
  <c r="I34" s="1"/>
  <c r="I33" s="1"/>
  <c r="N404" i="2"/>
  <c r="M404"/>
  <c r="L328"/>
  <c r="M328"/>
  <c r="N328"/>
  <c r="K404"/>
  <c r="J357" l="1"/>
  <c r="G160" i="3" s="1"/>
  <c r="F160" i="4" s="1"/>
  <c r="G123" i="5"/>
  <c r="H123"/>
  <c r="J378" i="2"/>
  <c r="G165" i="3" s="1"/>
  <c r="F165" i="4" s="1"/>
  <c r="G118" i="5"/>
  <c r="H118"/>
  <c r="F118"/>
  <c r="G74"/>
  <c r="H74"/>
  <c r="J229" i="2"/>
  <c r="G100" i="3" s="1"/>
  <c r="F100" i="4" s="1"/>
  <c r="K159" i="2"/>
  <c r="F123" i="5" l="1"/>
  <c r="F74"/>
  <c r="N71" i="2"/>
  <c r="J22"/>
  <c r="G17" i="10"/>
  <c r="E17"/>
  <c r="C17"/>
  <c r="J248" i="3"/>
  <c r="L253" i="2"/>
  <c r="M253"/>
  <c r="N253"/>
  <c r="K253"/>
  <c r="K467"/>
  <c r="D22" i="10"/>
  <c r="F22"/>
  <c r="H22"/>
  <c r="D23"/>
  <c r="F23"/>
  <c r="H23"/>
  <c r="K328" i="2"/>
  <c r="J330"/>
  <c r="J329"/>
  <c r="K219"/>
  <c r="K208"/>
  <c r="H61" i="5" l="1"/>
  <c r="G61"/>
  <c r="K312" i="2"/>
  <c r="K311" s="1"/>
  <c r="K317"/>
  <c r="K316" s="1"/>
  <c r="J319"/>
  <c r="J318"/>
  <c r="N317"/>
  <c r="N316" s="1"/>
  <c r="N315" s="1"/>
  <c r="M317"/>
  <c r="M316" s="1"/>
  <c r="M315" s="1"/>
  <c r="L317"/>
  <c r="L316" s="1"/>
  <c r="L315" s="1"/>
  <c r="J314"/>
  <c r="J313"/>
  <c r="N312"/>
  <c r="N311" s="1"/>
  <c r="N310" s="1"/>
  <c r="M312"/>
  <c r="M311" s="1"/>
  <c r="M310" s="1"/>
  <c r="L312"/>
  <c r="L311" s="1"/>
  <c r="L310" s="1"/>
  <c r="I146" i="3" l="1"/>
  <c r="I145" s="1"/>
  <c r="H103" i="5" s="1"/>
  <c r="I148" i="3"/>
  <c r="I147" s="1"/>
  <c r="G148" i="4"/>
  <c r="H148" i="3"/>
  <c r="H147" s="1"/>
  <c r="G105" i="5" s="1"/>
  <c r="G145" i="4"/>
  <c r="H146" i="3"/>
  <c r="H145" s="1"/>
  <c r="G103" i="5" s="1"/>
  <c r="H148" i="4"/>
  <c r="H104" i="5"/>
  <c r="G146" i="4"/>
  <c r="H146"/>
  <c r="H145"/>
  <c r="H147"/>
  <c r="J316" i="2"/>
  <c r="K315"/>
  <c r="J315" s="1"/>
  <c r="J317"/>
  <c r="J311"/>
  <c r="K310"/>
  <c r="J310" s="1"/>
  <c r="J312"/>
  <c r="G146" i="3" l="1"/>
  <c r="G145" s="1"/>
  <c r="G148"/>
  <c r="G147" s="1"/>
  <c r="G106" i="5"/>
  <c r="H106"/>
  <c r="G104"/>
  <c r="F106"/>
  <c r="J147" i="3"/>
  <c r="F148" i="4"/>
  <c r="I148" s="1"/>
  <c r="G147"/>
  <c r="J145" i="3"/>
  <c r="F146" i="4"/>
  <c r="I146" s="1"/>
  <c r="H105" i="5"/>
  <c r="J255" i="2"/>
  <c r="J254"/>
  <c r="N252"/>
  <c r="N251" s="1"/>
  <c r="I113" i="3" s="1"/>
  <c r="I112" s="1"/>
  <c r="M252" i="2"/>
  <c r="M251" s="1"/>
  <c r="H113" i="3" s="1"/>
  <c r="H112" s="1"/>
  <c r="L252" i="2"/>
  <c r="L251" s="1"/>
  <c r="K252"/>
  <c r="K452"/>
  <c r="K451" s="1"/>
  <c r="K450" s="1"/>
  <c r="J454"/>
  <c r="J453"/>
  <c r="N452"/>
  <c r="N451" s="1"/>
  <c r="N450" s="1"/>
  <c r="I190" i="3" s="1"/>
  <c r="I189" s="1"/>
  <c r="M452" i="2"/>
  <c r="M451" s="1"/>
  <c r="M450" s="1"/>
  <c r="H190" i="3" s="1"/>
  <c r="H189" s="1"/>
  <c r="L452" i="2"/>
  <c r="L451" s="1"/>
  <c r="L450" s="1"/>
  <c r="J551"/>
  <c r="J546"/>
  <c r="G243" i="3" s="1"/>
  <c r="G242" s="1"/>
  <c r="G241" s="1"/>
  <c r="G240" s="1"/>
  <c r="G239" s="1"/>
  <c r="G238" s="1"/>
  <c r="G237" s="1"/>
  <c r="J540" i="2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G115" i="3" s="1"/>
  <c r="G114" s="1"/>
  <c r="J246" i="2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G38" i="3" s="1"/>
  <c r="G37" s="1"/>
  <c r="G36" s="1"/>
  <c r="G35" s="1"/>
  <c r="G34" s="1"/>
  <c r="G33" s="1"/>
  <c r="J100" i="2"/>
  <c r="J96"/>
  <c r="J95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17"/>
  <c r="J15"/>
  <c r="J13"/>
  <c r="E17" i="6"/>
  <c r="F17"/>
  <c r="D17"/>
  <c r="E20"/>
  <c r="F20"/>
  <c r="D20"/>
  <c r="I106" i="5" l="1"/>
  <c r="J148" i="3"/>
  <c r="F104" i="5"/>
  <c r="I104" s="1"/>
  <c r="J146" i="3"/>
  <c r="J554" i="2"/>
  <c r="J115" i="3"/>
  <c r="F61" i="5"/>
  <c r="I61" s="1"/>
  <c r="H113" i="4"/>
  <c r="H59" i="5"/>
  <c r="G113" i="4"/>
  <c r="G59" i="5"/>
  <c r="F147" i="4"/>
  <c r="I147" s="1"/>
  <c r="F105" i="5"/>
  <c r="I105" s="1"/>
  <c r="F103"/>
  <c r="I103" s="1"/>
  <c r="F145" i="4"/>
  <c r="I145" s="1"/>
  <c r="J114" i="3"/>
  <c r="H190" i="4"/>
  <c r="H101" i="5"/>
  <c r="G190" i="4"/>
  <c r="G101" i="5"/>
  <c r="J452" i="2"/>
  <c r="J451"/>
  <c r="J252"/>
  <c r="K251"/>
  <c r="J251" s="1"/>
  <c r="G113" i="3" s="1"/>
  <c r="G112" s="1"/>
  <c r="J253" i="2"/>
  <c r="J450"/>
  <c r="L202"/>
  <c r="M202"/>
  <c r="N202"/>
  <c r="K202"/>
  <c r="L306"/>
  <c r="L305" s="1"/>
  <c r="L304" s="1"/>
  <c r="M306"/>
  <c r="M305" s="1"/>
  <c r="M304" s="1"/>
  <c r="H140" i="3" s="1"/>
  <c r="H139" s="1"/>
  <c r="N306" i="2"/>
  <c r="N305" s="1"/>
  <c r="N304" s="1"/>
  <c r="I140" i="3" s="1"/>
  <c r="I139" s="1"/>
  <c r="K306" i="2"/>
  <c r="D26" i="7"/>
  <c r="D25" s="1"/>
  <c r="E26"/>
  <c r="E25" s="1"/>
  <c r="C26"/>
  <c r="C25" s="1"/>
  <c r="D12"/>
  <c r="D11" s="1"/>
  <c r="E12"/>
  <c r="E11" s="1"/>
  <c r="C12"/>
  <c r="C11" s="1"/>
  <c r="D15"/>
  <c r="D14" s="1"/>
  <c r="E15"/>
  <c r="E14" s="1"/>
  <c r="C15"/>
  <c r="C14" s="1"/>
  <c r="D18"/>
  <c r="E18"/>
  <c r="C18"/>
  <c r="C17" s="1"/>
  <c r="D21"/>
  <c r="D20" s="1"/>
  <c r="E21"/>
  <c r="E20" s="1"/>
  <c r="C21"/>
  <c r="C20" s="1"/>
  <c r="D23"/>
  <c r="E23"/>
  <c r="C23"/>
  <c r="G3" i="9"/>
  <c r="G2"/>
  <c r="D3" i="7"/>
  <c r="D2"/>
  <c r="G3" i="5"/>
  <c r="G2"/>
  <c r="E17" i="7" l="1"/>
  <c r="D17"/>
  <c r="G190" i="3"/>
  <c r="G189" s="1"/>
  <c r="J189" s="1"/>
  <c r="F59" i="5"/>
  <c r="I59" s="1"/>
  <c r="J113" i="3"/>
  <c r="F101" i="5"/>
  <c r="I101" s="1"/>
  <c r="G100"/>
  <c r="G189" i="4"/>
  <c r="F113"/>
  <c r="I113" s="1"/>
  <c r="H100" i="5"/>
  <c r="H189" i="4"/>
  <c r="K305" i="2"/>
  <c r="J306"/>
  <c r="J202"/>
  <c r="G22" i="12"/>
  <c r="G12" s="1"/>
  <c r="H22"/>
  <c r="I22"/>
  <c r="J22"/>
  <c r="J12" s="1"/>
  <c r="K22"/>
  <c r="F22"/>
  <c r="F12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G67"/>
  <c r="F67"/>
  <c r="E67" s="1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E25"/>
  <c r="E23"/>
  <c r="E20"/>
  <c r="E18"/>
  <c r="E17"/>
  <c r="K15"/>
  <c r="K10" s="1"/>
  <c r="J15"/>
  <c r="I15"/>
  <c r="H15"/>
  <c r="G15"/>
  <c r="F15"/>
  <c r="K13"/>
  <c r="J13"/>
  <c r="I13"/>
  <c r="H13"/>
  <c r="G13"/>
  <c r="F13"/>
  <c r="I12"/>
  <c r="E82" i="11"/>
  <c r="E80"/>
  <c r="E79"/>
  <c r="E77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55" s="1"/>
  <c r="E64"/>
  <c r="E62"/>
  <c r="E60"/>
  <c r="E59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42" s="1"/>
  <c r="E50"/>
  <c r="E49"/>
  <c r="E47"/>
  <c r="E45"/>
  <c r="E44"/>
  <c r="K42"/>
  <c r="J42"/>
  <c r="I42"/>
  <c r="H42"/>
  <c r="G42"/>
  <c r="F42"/>
  <c r="K40"/>
  <c r="J40"/>
  <c r="I40"/>
  <c r="H40"/>
  <c r="H10" s="1"/>
  <c r="G40"/>
  <c r="F40"/>
  <c r="K39"/>
  <c r="J39"/>
  <c r="I39"/>
  <c r="H39"/>
  <c r="G39"/>
  <c r="F39"/>
  <c r="E37"/>
  <c r="E35"/>
  <c r="E15" s="1"/>
  <c r="E34"/>
  <c r="E32"/>
  <c r="E30"/>
  <c r="E29"/>
  <c r="E27"/>
  <c r="E25"/>
  <c r="E24"/>
  <c r="E22"/>
  <c r="E20"/>
  <c r="E19"/>
  <c r="K17"/>
  <c r="J17"/>
  <c r="J12" s="1"/>
  <c r="I17"/>
  <c r="H17"/>
  <c r="H12" s="1"/>
  <c r="G17"/>
  <c r="G12" s="1"/>
  <c r="F17"/>
  <c r="K15"/>
  <c r="J15"/>
  <c r="I15"/>
  <c r="H15"/>
  <c r="G15"/>
  <c r="F15"/>
  <c r="K14"/>
  <c r="K9" s="1"/>
  <c r="J14"/>
  <c r="I14"/>
  <c r="H14"/>
  <c r="G14"/>
  <c r="G9" s="1"/>
  <c r="F14"/>
  <c r="G10"/>
  <c r="E55" i="12" l="1"/>
  <c r="E40"/>
  <c r="I12" i="11"/>
  <c r="I10" i="12"/>
  <c r="E52"/>
  <c r="F190" i="4"/>
  <c r="I190" s="1"/>
  <c r="G7" i="12"/>
  <c r="F9" i="11"/>
  <c r="F12"/>
  <c r="F10"/>
  <c r="E38" i="12"/>
  <c r="E40" i="11"/>
  <c r="E10" s="1"/>
  <c r="E70"/>
  <c r="E72"/>
  <c r="J190" i="3"/>
  <c r="E39" i="11"/>
  <c r="E69"/>
  <c r="J10"/>
  <c r="E53" i="12"/>
  <c r="K8"/>
  <c r="E57" i="11"/>
  <c r="G10" i="12"/>
  <c r="F10"/>
  <c r="E68"/>
  <c r="J7"/>
  <c r="K10" i="11"/>
  <c r="E54"/>
  <c r="E14"/>
  <c r="J10" i="12"/>
  <c r="E17" i="11"/>
  <c r="E12" s="1"/>
  <c r="K12"/>
  <c r="I7" i="12"/>
  <c r="E37"/>
  <c r="G8"/>
  <c r="E70"/>
  <c r="F7"/>
  <c r="I10" i="11"/>
  <c r="I8" i="12"/>
  <c r="F100" i="5"/>
  <c r="I100" s="1"/>
  <c r="F189" i="4"/>
  <c r="I189" s="1"/>
  <c r="F112"/>
  <c r="K304" i="2"/>
  <c r="J305"/>
  <c r="H97" i="5"/>
  <c r="H96" s="1"/>
  <c r="H139" i="4"/>
  <c r="H140"/>
  <c r="G97" i="5"/>
  <c r="G96" s="1"/>
  <c r="G139" i="4"/>
  <c r="G140"/>
  <c r="J8" i="12"/>
  <c r="E13"/>
  <c r="H10"/>
  <c r="E22"/>
  <c r="H8"/>
  <c r="F8"/>
  <c r="E15"/>
  <c r="K12"/>
  <c r="K7" s="1"/>
  <c r="H12"/>
  <c r="H7" s="1"/>
  <c r="J9" i="11"/>
  <c r="I9"/>
  <c r="H9"/>
  <c r="E9" l="1"/>
  <c r="E10" i="12"/>
  <c r="F58" i="5"/>
  <c r="J298" i="2"/>
  <c r="J304"/>
  <c r="E8" i="12"/>
  <c r="E7"/>
  <c r="E12"/>
  <c r="G140" i="3" l="1"/>
  <c r="G139" s="1"/>
  <c r="F97" i="5"/>
  <c r="I97" s="1"/>
  <c r="J139" i="3"/>
  <c r="F140" i="4"/>
  <c r="I140" s="1"/>
  <c r="G11" i="10"/>
  <c r="G22" s="1"/>
  <c r="E11"/>
  <c r="E22" s="1"/>
  <c r="C11"/>
  <c r="C22" s="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D29"/>
  <c r="E29"/>
  <c r="C29"/>
  <c r="D31"/>
  <c r="E31"/>
  <c r="C31"/>
  <c r="D34"/>
  <c r="D33" s="1"/>
  <c r="E34"/>
  <c r="E33" s="1"/>
  <c r="C34"/>
  <c r="C33" s="1"/>
  <c r="D39"/>
  <c r="E39"/>
  <c r="C39"/>
  <c r="D41"/>
  <c r="E41"/>
  <c r="C41"/>
  <c r="D44"/>
  <c r="D43" s="1"/>
  <c r="E44"/>
  <c r="E43" s="1"/>
  <c r="C44"/>
  <c r="D47"/>
  <c r="D46" s="1"/>
  <c r="E47"/>
  <c r="E46" s="1"/>
  <c r="C47"/>
  <c r="C46" s="1"/>
  <c r="D50"/>
  <c r="E50"/>
  <c r="C50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C38" i="7" l="1"/>
  <c r="E38"/>
  <c r="D38"/>
  <c r="J140" i="3"/>
  <c r="F52" i="7"/>
  <c r="F50"/>
  <c r="F46"/>
  <c r="F47"/>
  <c r="F44"/>
  <c r="F41"/>
  <c r="F38"/>
  <c r="F39"/>
  <c r="F33"/>
  <c r="F31"/>
  <c r="F29"/>
  <c r="C28"/>
  <c r="F34"/>
  <c r="C43"/>
  <c r="F43" s="1"/>
  <c r="D28"/>
  <c r="D10" s="1"/>
  <c r="E28"/>
  <c r="E10" s="1"/>
  <c r="G10" i="10"/>
  <c r="G23"/>
  <c r="G21" s="1"/>
  <c r="E10"/>
  <c r="E23"/>
  <c r="E21" s="1"/>
  <c r="C10"/>
  <c r="C23"/>
  <c r="C21" s="1"/>
  <c r="F96" i="5"/>
  <c r="I96" s="1"/>
  <c r="F139" i="4"/>
  <c r="I139" s="1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D37" s="1"/>
  <c r="D36" s="1"/>
  <c r="C49"/>
  <c r="E49"/>
  <c r="E37" s="1"/>
  <c r="E36" s="1"/>
  <c r="G37" i="6"/>
  <c r="D33"/>
  <c r="G38"/>
  <c r="E9" i="7" l="1"/>
  <c r="F27" i="6" s="1"/>
  <c r="F26" s="1"/>
  <c r="F25" s="1"/>
  <c r="F24" s="1"/>
  <c r="D9" i="7"/>
  <c r="E27" i="6" s="1"/>
  <c r="E26" s="1"/>
  <c r="E25" s="1"/>
  <c r="E24" s="1"/>
  <c r="C37" i="7"/>
  <c r="F49"/>
  <c r="C10"/>
  <c r="F28"/>
  <c r="G15" i="6"/>
  <c r="G10"/>
  <c r="G16"/>
  <c r="D32"/>
  <c r="G33"/>
  <c r="F10" i="7" l="1"/>
  <c r="C36"/>
  <c r="F36" s="1"/>
  <c r="F37"/>
  <c r="G32" i="6"/>
  <c r="C9" i="7" l="1"/>
  <c r="H165" i="5"/>
  <c r="G165"/>
  <c r="F165"/>
  <c r="F164"/>
  <c r="H248" i="4"/>
  <c r="G248"/>
  <c r="F248"/>
  <c r="F247"/>
  <c r="H38"/>
  <c r="G38"/>
  <c r="L239" i="2"/>
  <c r="L238" s="1"/>
  <c r="L237" s="1"/>
  <c r="M239"/>
  <c r="M238" s="1"/>
  <c r="N239"/>
  <c r="N238" s="1"/>
  <c r="K239"/>
  <c r="L457"/>
  <c r="L456" s="1"/>
  <c r="L455" s="1"/>
  <c r="M457"/>
  <c r="M456" s="1"/>
  <c r="M455" s="1"/>
  <c r="N457"/>
  <c r="N456" s="1"/>
  <c r="N455" s="1"/>
  <c r="K457"/>
  <c r="H243" i="4"/>
  <c r="G243"/>
  <c r="F244"/>
  <c r="H244"/>
  <c r="I193" i="3" l="1"/>
  <c r="I192" s="1"/>
  <c r="I191" s="1"/>
  <c r="H191" i="4" s="1"/>
  <c r="N237" i="2"/>
  <c r="I105" i="3"/>
  <c r="I104" s="1"/>
  <c r="I103" s="1"/>
  <c r="G191" i="4"/>
  <c r="H193" i="3"/>
  <c r="H192" s="1"/>
  <c r="H191" s="1"/>
  <c r="M237" i="2"/>
  <c r="H105" i="3"/>
  <c r="H104" s="1"/>
  <c r="H103" s="1"/>
  <c r="I248" i="4"/>
  <c r="I165" i="5"/>
  <c r="J247" i="3"/>
  <c r="D27" i="6"/>
  <c r="F9" i="7"/>
  <c r="K238" i="2"/>
  <c r="J239"/>
  <c r="K456"/>
  <c r="J457"/>
  <c r="J246" i="3"/>
  <c r="H164" i="5"/>
  <c r="G164"/>
  <c r="G237" i="4"/>
  <c r="G67" i="5"/>
  <c r="G66" s="1"/>
  <c r="G139"/>
  <c r="G138" s="1"/>
  <c r="H33" i="4"/>
  <c r="H51" i="5"/>
  <c r="H50" s="1"/>
  <c r="H193" i="4"/>
  <c r="H139" i="5"/>
  <c r="H138" s="1"/>
  <c r="H237" i="4"/>
  <c r="H67" i="5"/>
  <c r="H66" s="1"/>
  <c r="G193" i="4"/>
  <c r="H247"/>
  <c r="G33"/>
  <c r="G51" i="5"/>
  <c r="G50" s="1"/>
  <c r="G247" i="4"/>
  <c r="H161" i="5"/>
  <c r="G192" i="4"/>
  <c r="F161" i="5"/>
  <c r="H163"/>
  <c r="F245" i="4"/>
  <c r="H246"/>
  <c r="F163" i="5"/>
  <c r="H192" i="4"/>
  <c r="F246"/>
  <c r="H162" i="5"/>
  <c r="H245" i="4"/>
  <c r="F162" i="5"/>
  <c r="I164" l="1"/>
  <c r="D26" i="6"/>
  <c r="G27"/>
  <c r="I247" i="4"/>
  <c r="K455" i="2"/>
  <c r="J455" s="1"/>
  <c r="J456"/>
  <c r="K237"/>
  <c r="J237" s="1"/>
  <c r="J238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G105" i="3" l="1"/>
  <c r="G104" s="1"/>
  <c r="G103" s="1"/>
  <c r="G193"/>
  <c r="G192" s="1"/>
  <c r="G191" s="1"/>
  <c r="D25" i="6"/>
  <c r="G26"/>
  <c r="K51" i="11"/>
  <c r="J49" i="12"/>
  <c r="J46" s="1"/>
  <c r="J48" i="11"/>
  <c r="I49" i="12"/>
  <c r="I46" s="1"/>
  <c r="I48" i="11"/>
  <c r="F105" i="4"/>
  <c r="I105" s="1"/>
  <c r="J104" i="3"/>
  <c r="G104" i="4"/>
  <c r="J244" i="3"/>
  <c r="G162" i="5"/>
  <c r="I162" s="1"/>
  <c r="G245" i="4"/>
  <c r="I245" s="1"/>
  <c r="G46" i="12"/>
  <c r="G48" i="11"/>
  <c r="H103" i="4"/>
  <c r="G103"/>
  <c r="J193" i="3" l="1"/>
  <c r="F79" i="5"/>
  <c r="I79" s="1"/>
  <c r="J105" i="3"/>
  <c r="D24" i="6"/>
  <c r="G24" s="1"/>
  <c r="G25"/>
  <c r="K49" i="12"/>
  <c r="K46" s="1"/>
  <c r="K48" i="11"/>
  <c r="J103" i="3"/>
  <c r="F78" i="5"/>
  <c r="I78" s="1"/>
  <c r="F104" i="4"/>
  <c r="I104" s="1"/>
  <c r="G24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I236" i="3" s="1"/>
  <c r="I235" s="1"/>
  <c r="I234" s="1"/>
  <c r="I233" s="1"/>
  <c r="I232" s="1"/>
  <c r="I231" s="1"/>
  <c r="M538" i="2"/>
  <c r="M537" s="1"/>
  <c r="H236" i="3" s="1"/>
  <c r="H235" s="1"/>
  <c r="H234" s="1"/>
  <c r="H233" s="1"/>
  <c r="H232" s="1"/>
  <c r="H231" s="1"/>
  <c r="L538" i="2"/>
  <c r="L537" s="1"/>
  <c r="L536" s="1"/>
  <c r="L535" s="1"/>
  <c r="N532"/>
  <c r="N531" s="1"/>
  <c r="I230" i="3" s="1"/>
  <c r="I229" s="1"/>
  <c r="I228" s="1"/>
  <c r="I227" s="1"/>
  <c r="I226" s="1"/>
  <c r="I225" s="1"/>
  <c r="I224" s="1"/>
  <c r="M532" i="2"/>
  <c r="M531" s="1"/>
  <c r="H230" i="3" s="1"/>
  <c r="H229" s="1"/>
  <c r="H228" s="1"/>
  <c r="H227" s="1"/>
  <c r="H226" s="1"/>
  <c r="H225" s="1"/>
  <c r="H224" s="1"/>
  <c r="L532" i="2"/>
  <c r="L531" s="1"/>
  <c r="L530" s="1"/>
  <c r="L529" s="1"/>
  <c r="N526"/>
  <c r="N525" s="1"/>
  <c r="I223" i="3" s="1"/>
  <c r="I222" s="1"/>
  <c r="I221" s="1"/>
  <c r="I220" s="1"/>
  <c r="I219" s="1"/>
  <c r="I218" s="1"/>
  <c r="M526" i="2"/>
  <c r="M525" s="1"/>
  <c r="H223" i="3" s="1"/>
  <c r="H222" s="1"/>
  <c r="H221" s="1"/>
  <c r="H220" s="1"/>
  <c r="H219" s="1"/>
  <c r="H218" s="1"/>
  <c r="L526" i="2"/>
  <c r="L525" s="1"/>
  <c r="L524" s="1"/>
  <c r="L523" s="1"/>
  <c r="N521"/>
  <c r="N520" s="1"/>
  <c r="I217" i="3" s="1"/>
  <c r="I216" s="1"/>
  <c r="I215" s="1"/>
  <c r="I214" s="1"/>
  <c r="I213" s="1"/>
  <c r="I212" s="1"/>
  <c r="I211" s="1"/>
  <c r="M521" i="2"/>
  <c r="M520" s="1"/>
  <c r="H217" i="3" s="1"/>
  <c r="H216" s="1"/>
  <c r="H215" s="1"/>
  <c r="H214" s="1"/>
  <c r="H213" s="1"/>
  <c r="H212" s="1"/>
  <c r="H211" s="1"/>
  <c r="L521" i="2"/>
  <c r="L520" s="1"/>
  <c r="L519" s="1"/>
  <c r="L518" s="1"/>
  <c r="N514"/>
  <c r="N513" s="1"/>
  <c r="I210" i="3" s="1"/>
  <c r="I209" s="1"/>
  <c r="I208" s="1"/>
  <c r="M514" i="2"/>
  <c r="M513" s="1"/>
  <c r="H210" i="3" s="1"/>
  <c r="H209" s="1"/>
  <c r="H208" s="1"/>
  <c r="L514" i="2"/>
  <c r="L513" s="1"/>
  <c r="L512" s="1"/>
  <c r="N509"/>
  <c r="N508" s="1"/>
  <c r="I207" i="3" s="1"/>
  <c r="I206" s="1"/>
  <c r="M509" i="2"/>
  <c r="M508" s="1"/>
  <c r="H207" i="3" s="1"/>
  <c r="H206" s="1"/>
  <c r="L509" i="2"/>
  <c r="L508" s="1"/>
  <c r="L507" s="1"/>
  <c r="N505"/>
  <c r="N504" s="1"/>
  <c r="I205" i="3" s="1"/>
  <c r="M505" i="2"/>
  <c r="M504" s="1"/>
  <c r="H205" i="3" s="1"/>
  <c r="L505" i="2"/>
  <c r="L504" s="1"/>
  <c r="N502"/>
  <c r="N501" s="1"/>
  <c r="I204" i="3" s="1"/>
  <c r="I203" s="1"/>
  <c r="M502" i="2"/>
  <c r="M501" s="1"/>
  <c r="H204" i="3" s="1"/>
  <c r="H203" s="1"/>
  <c r="L502" i="2"/>
  <c r="L501" s="1"/>
  <c r="N498"/>
  <c r="N497" s="1"/>
  <c r="I202" i="3" s="1"/>
  <c r="M498" i="2"/>
  <c r="M497" s="1"/>
  <c r="H202" i="3" s="1"/>
  <c r="L498" i="2"/>
  <c r="L497" s="1"/>
  <c r="N494"/>
  <c r="N493" s="1"/>
  <c r="I201" i="3" s="1"/>
  <c r="M494" i="2"/>
  <c r="M493" s="1"/>
  <c r="H201" i="3" s="1"/>
  <c r="L494" i="2"/>
  <c r="L493" s="1"/>
  <c r="N489"/>
  <c r="M489"/>
  <c r="L489"/>
  <c r="N467"/>
  <c r="M467"/>
  <c r="L467"/>
  <c r="N464"/>
  <c r="M464"/>
  <c r="L464"/>
  <c r="N447"/>
  <c r="N446" s="1"/>
  <c r="I188" i="3" s="1"/>
  <c r="I187" s="1"/>
  <c r="I186" s="1"/>
  <c r="I185" s="1"/>
  <c r="I184" s="1"/>
  <c r="I183" s="1"/>
  <c r="M447" i="2"/>
  <c r="M446" s="1"/>
  <c r="H188" i="3" s="1"/>
  <c r="H187" s="1"/>
  <c r="H186" s="1"/>
  <c r="H185" s="1"/>
  <c r="H184" s="1"/>
  <c r="H183" s="1"/>
  <c r="L447" i="2"/>
  <c r="L446" s="1"/>
  <c r="L445" s="1"/>
  <c r="L444" s="1"/>
  <c r="N442"/>
  <c r="N441" s="1"/>
  <c r="I182" i="3" s="1"/>
  <c r="I181" s="1"/>
  <c r="I180" s="1"/>
  <c r="M442" i="2"/>
  <c r="M441" s="1"/>
  <c r="H182" i="3" s="1"/>
  <c r="H181" s="1"/>
  <c r="H180" s="1"/>
  <c r="L442" i="2"/>
  <c r="L441" s="1"/>
  <c r="L440" s="1"/>
  <c r="N436"/>
  <c r="I179" i="3" s="1"/>
  <c r="I178" s="1"/>
  <c r="M436" i="2"/>
  <c r="H179" i="3" s="1"/>
  <c r="H178" s="1"/>
  <c r="L436" i="2"/>
  <c r="L435" s="1"/>
  <c r="N432"/>
  <c r="N431" s="1"/>
  <c r="I177" i="3" s="1"/>
  <c r="I176" s="1"/>
  <c r="M432" i="2"/>
  <c r="M431" s="1"/>
  <c r="H177" i="3" s="1"/>
  <c r="H176" s="1"/>
  <c r="L432" i="2"/>
  <c r="L431" s="1"/>
  <c r="L430" s="1"/>
  <c r="N428"/>
  <c r="N427" s="1"/>
  <c r="I175" i="3" s="1"/>
  <c r="M428" i="2"/>
  <c r="M427" s="1"/>
  <c r="H175" i="3" s="1"/>
  <c r="L428" i="2"/>
  <c r="L427" s="1"/>
  <c r="N424"/>
  <c r="N423" s="1"/>
  <c r="I174" i="3" s="1"/>
  <c r="M424" i="2"/>
  <c r="M423" s="1"/>
  <c r="H174" i="3" s="1"/>
  <c r="L424" i="2"/>
  <c r="L423" s="1"/>
  <c r="N420"/>
  <c r="N419" s="1"/>
  <c r="I172" i="3" s="1"/>
  <c r="M420" i="2"/>
  <c r="M419" s="1"/>
  <c r="H172" i="3" s="1"/>
  <c r="L420" i="2"/>
  <c r="L419" s="1"/>
  <c r="N395"/>
  <c r="N394" s="1"/>
  <c r="I171" i="3" s="1"/>
  <c r="I170" s="1"/>
  <c r="M395" i="2"/>
  <c r="M394" s="1"/>
  <c r="H171" i="3" s="1"/>
  <c r="L395" i="2"/>
  <c r="L394" s="1"/>
  <c r="N390"/>
  <c r="N389" s="1"/>
  <c r="I169" i="3" s="1"/>
  <c r="I168" s="1"/>
  <c r="M390" i="2"/>
  <c r="M389" s="1"/>
  <c r="H169" i="3" s="1"/>
  <c r="H168" s="1"/>
  <c r="L390" i="2"/>
  <c r="L389" s="1"/>
  <c r="L388" s="1"/>
  <c r="N383"/>
  <c r="N382" s="1"/>
  <c r="I167" i="3" s="1"/>
  <c r="I166" s="1"/>
  <c r="M383" i="2"/>
  <c r="M382" s="1"/>
  <c r="H167" i="3" s="1"/>
  <c r="H166" s="1"/>
  <c r="L383" i="2"/>
  <c r="L382" s="1"/>
  <c r="L381" s="1"/>
  <c r="N372"/>
  <c r="N371" s="1"/>
  <c r="N370" s="1"/>
  <c r="I164" i="3" s="1"/>
  <c r="I163" s="1"/>
  <c r="M372" i="2"/>
  <c r="M371" s="1"/>
  <c r="M370" s="1"/>
  <c r="H164" i="3" s="1"/>
  <c r="H163" s="1"/>
  <c r="L372" i="2"/>
  <c r="L371" s="1"/>
  <c r="L370" s="1"/>
  <c r="N362"/>
  <c r="N361" s="1"/>
  <c r="I162" i="3" s="1"/>
  <c r="I161" s="1"/>
  <c r="M362" i="2"/>
  <c r="M361" s="1"/>
  <c r="H162" i="3" s="1"/>
  <c r="H161" s="1"/>
  <c r="L362" i="2"/>
  <c r="L361" s="1"/>
  <c r="L360" s="1"/>
  <c r="N351"/>
  <c r="N350" s="1"/>
  <c r="M351"/>
  <c r="M350" s="1"/>
  <c r="L351"/>
  <c r="L350" s="1"/>
  <c r="L349" s="1"/>
  <c r="N346"/>
  <c r="N345" s="1"/>
  <c r="I157" i="3" s="1"/>
  <c r="M346" i="2"/>
  <c r="M345" s="1"/>
  <c r="H157" i="3" s="1"/>
  <c r="L346" i="2"/>
  <c r="L345" s="1"/>
  <c r="N339"/>
  <c r="N338" s="1"/>
  <c r="I156" i="3" s="1"/>
  <c r="I155" s="1"/>
  <c r="M339" i="2"/>
  <c r="M338" s="1"/>
  <c r="H156" i="3" s="1"/>
  <c r="H155" s="1"/>
  <c r="L339" i="2"/>
  <c r="L338" s="1"/>
  <c r="N334"/>
  <c r="N333" s="1"/>
  <c r="N332" s="1"/>
  <c r="I154" i="3" s="1"/>
  <c r="I153" s="1"/>
  <c r="M334" i="2"/>
  <c r="M333" s="1"/>
  <c r="M332" s="1"/>
  <c r="H154" i="3" s="1"/>
  <c r="H153" s="1"/>
  <c r="L334" i="2"/>
  <c r="L333" s="1"/>
  <c r="L332" s="1"/>
  <c r="N327"/>
  <c r="M327"/>
  <c r="L327"/>
  <c r="L326" s="1"/>
  <c r="N322"/>
  <c r="N321" s="1"/>
  <c r="I150" i="3" s="1"/>
  <c r="I149" s="1"/>
  <c r="M322" i="2"/>
  <c r="M321" s="1"/>
  <c r="H150" i="3" s="1"/>
  <c r="H149" s="1"/>
  <c r="L322" i="2"/>
  <c r="L321" s="1"/>
  <c r="L320" s="1"/>
  <c r="N301"/>
  <c r="N300" s="1"/>
  <c r="I138" i="3" s="1"/>
  <c r="I137" s="1"/>
  <c r="M301" i="2"/>
  <c r="M300" s="1"/>
  <c r="H138" i="3" s="1"/>
  <c r="H137" s="1"/>
  <c r="L301" i="2"/>
  <c r="L300" s="1"/>
  <c r="L299" s="1"/>
  <c r="N295"/>
  <c r="N294" s="1"/>
  <c r="I136" i="3" s="1"/>
  <c r="I135" s="1"/>
  <c r="M295" i="2"/>
  <c r="M294" s="1"/>
  <c r="H136" i="3" s="1"/>
  <c r="H135" s="1"/>
  <c r="L295" i="2"/>
  <c r="L294" s="1"/>
  <c r="L293" s="1"/>
  <c r="N285"/>
  <c r="N284" s="1"/>
  <c r="N283" s="1"/>
  <c r="I134" i="3" s="1"/>
  <c r="I133" s="1"/>
  <c r="M285" i="2"/>
  <c r="M284" s="1"/>
  <c r="M283" s="1"/>
  <c r="H134" i="3" s="1"/>
  <c r="H133" s="1"/>
  <c r="L285" i="2"/>
  <c r="L284" s="1"/>
  <c r="L283" s="1"/>
  <c r="N275"/>
  <c r="N274" s="1"/>
  <c r="I132" i="3" s="1"/>
  <c r="I131" s="1"/>
  <c r="M275" i="2"/>
  <c r="M274" s="1"/>
  <c r="H132" i="3" s="1"/>
  <c r="H131" s="1"/>
  <c r="L275" i="2"/>
  <c r="L274" s="1"/>
  <c r="L273" s="1"/>
  <c r="N271"/>
  <c r="N270" s="1"/>
  <c r="I130" i="3" s="1"/>
  <c r="I129" s="1"/>
  <c r="M271" i="2"/>
  <c r="M270" s="1"/>
  <c r="H130" i="3" s="1"/>
  <c r="H129" s="1"/>
  <c r="L271" i="2"/>
  <c r="L270" s="1"/>
  <c r="L269" s="1"/>
  <c r="N265"/>
  <c r="N264" s="1"/>
  <c r="I124" i="3" s="1"/>
  <c r="I123" s="1"/>
  <c r="M265" i="2"/>
  <c r="M264" s="1"/>
  <c r="H124" i="3" s="1"/>
  <c r="H123" s="1"/>
  <c r="L265" i="2"/>
  <c r="L264" s="1"/>
  <c r="L263" s="1"/>
  <c r="N260"/>
  <c r="N259" s="1"/>
  <c r="I122" i="3" s="1"/>
  <c r="I121" s="1"/>
  <c r="I120" s="1"/>
  <c r="I119" s="1"/>
  <c r="I118" s="1"/>
  <c r="I117" s="1"/>
  <c r="M260" i="2"/>
  <c r="M259" s="1"/>
  <c r="H122" i="3" s="1"/>
  <c r="H121" s="1"/>
  <c r="H120" s="1"/>
  <c r="H119" s="1"/>
  <c r="H118" s="1"/>
  <c r="H117" s="1"/>
  <c r="L260" i="2"/>
  <c r="L259" s="1"/>
  <c r="L258" s="1"/>
  <c r="N249"/>
  <c r="N248" s="1"/>
  <c r="M249"/>
  <c r="M248" s="1"/>
  <c r="L249"/>
  <c r="L248" s="1"/>
  <c r="L247" s="1"/>
  <c r="N244"/>
  <c r="N243" s="1"/>
  <c r="I111" i="3" s="1"/>
  <c r="I110" s="1"/>
  <c r="I109" s="1"/>
  <c r="I108" s="1"/>
  <c r="I107" s="1"/>
  <c r="I106" s="1"/>
  <c r="M244" i="2"/>
  <c r="M243" s="1"/>
  <c r="H111" i="3" s="1"/>
  <c r="H110" s="1"/>
  <c r="H109" s="1"/>
  <c r="H108" s="1"/>
  <c r="H107" s="1"/>
  <c r="H106" s="1"/>
  <c r="L244" i="2"/>
  <c r="L243" s="1"/>
  <c r="L242" s="1"/>
  <c r="N234"/>
  <c r="N233" s="1"/>
  <c r="I102" i="3" s="1"/>
  <c r="I101" s="1"/>
  <c r="M234" i="2"/>
  <c r="M233" s="1"/>
  <c r="H102" i="3" s="1"/>
  <c r="H101" s="1"/>
  <c r="L234" i="2"/>
  <c r="L233" s="1"/>
  <c r="L232" s="1"/>
  <c r="N219"/>
  <c r="N218" s="1"/>
  <c r="M219"/>
  <c r="M218" s="1"/>
  <c r="L219"/>
  <c r="N208"/>
  <c r="N207" s="1"/>
  <c r="I97" i="3" s="1"/>
  <c r="I96" s="1"/>
  <c r="M208" i="2"/>
  <c r="M207" s="1"/>
  <c r="H97" i="3" s="1"/>
  <c r="H96" s="1"/>
  <c r="L208" i="2"/>
  <c r="L207" s="1"/>
  <c r="L206" s="1"/>
  <c r="N201"/>
  <c r="I91" i="3" s="1"/>
  <c r="I90" s="1"/>
  <c r="I89" s="1"/>
  <c r="I88" s="1"/>
  <c r="I87" s="1"/>
  <c r="I86" s="1"/>
  <c r="M201" i="2"/>
  <c r="H91" i="3" s="1"/>
  <c r="H90" s="1"/>
  <c r="H89" s="1"/>
  <c r="H88" s="1"/>
  <c r="H87" s="1"/>
  <c r="H86" s="1"/>
  <c r="L201" i="2"/>
  <c r="L200" s="1"/>
  <c r="L199" s="1"/>
  <c r="N196"/>
  <c r="N195" s="1"/>
  <c r="I85" i="3" s="1"/>
  <c r="I84" s="1"/>
  <c r="I83" s="1"/>
  <c r="I82" s="1"/>
  <c r="I81" s="1"/>
  <c r="I80" s="1"/>
  <c r="M196" i="2"/>
  <c r="M195" s="1"/>
  <c r="H85" i="3" s="1"/>
  <c r="H84" s="1"/>
  <c r="H83" s="1"/>
  <c r="H82" s="1"/>
  <c r="H81" s="1"/>
  <c r="H80" s="1"/>
  <c r="L196" i="2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I70" i="3" s="1"/>
  <c r="I69" s="1"/>
  <c r="M162" i="2"/>
  <c r="M161" s="1"/>
  <c r="H70" i="3" s="1"/>
  <c r="H69" s="1"/>
  <c r="L162" i="2"/>
  <c r="L161" s="1"/>
  <c r="L160" s="1"/>
  <c r="N158"/>
  <c r="N157" s="1"/>
  <c r="I68" i="3" s="1"/>
  <c r="M158" i="2"/>
  <c r="M157" s="1"/>
  <c r="H68" i="3" s="1"/>
  <c r="L158" i="2"/>
  <c r="L157" s="1"/>
  <c r="N144"/>
  <c r="N143" s="1"/>
  <c r="I67" i="3" s="1"/>
  <c r="I66" s="1"/>
  <c r="I65" s="1"/>
  <c r="I64" s="1"/>
  <c r="I63" s="1"/>
  <c r="I62" s="1"/>
  <c r="M144" i="2"/>
  <c r="M143" s="1"/>
  <c r="H67" i="3" s="1"/>
  <c r="H66" s="1"/>
  <c r="H65" s="1"/>
  <c r="H64" s="1"/>
  <c r="H63" s="1"/>
  <c r="H62" s="1"/>
  <c r="L144" i="2"/>
  <c r="L143" s="1"/>
  <c r="N137"/>
  <c r="N135" s="1"/>
  <c r="I60" i="3" s="1"/>
  <c r="M137" i="2"/>
  <c r="M135" s="1"/>
  <c r="H60" i="3" s="1"/>
  <c r="L137" i="2"/>
  <c r="L135" s="1"/>
  <c r="N133"/>
  <c r="M133"/>
  <c r="L133"/>
  <c r="N131"/>
  <c r="M131"/>
  <c r="L131"/>
  <c r="N125"/>
  <c r="N124" s="1"/>
  <c r="I52" i="3" s="1"/>
  <c r="I51" s="1"/>
  <c r="M125" i="2"/>
  <c r="M124" s="1"/>
  <c r="H52" i="3" s="1"/>
  <c r="H51" s="1"/>
  <c r="L125" i="2"/>
  <c r="L124" s="1"/>
  <c r="L123" s="1"/>
  <c r="N121"/>
  <c r="N120" s="1"/>
  <c r="I50" i="3" s="1"/>
  <c r="I49" s="1"/>
  <c r="M121" i="2"/>
  <c r="M120" s="1"/>
  <c r="H50" i="3" s="1"/>
  <c r="H49" s="1"/>
  <c r="L121" i="2"/>
  <c r="L120" s="1"/>
  <c r="L119" s="1"/>
  <c r="N117"/>
  <c r="N116" s="1"/>
  <c r="I48" i="3" s="1"/>
  <c r="I47" s="1"/>
  <c r="M117" i="2"/>
  <c r="M116" s="1"/>
  <c r="H48" i="3" s="1"/>
  <c r="H47" s="1"/>
  <c r="L117" i="2"/>
  <c r="L116" s="1"/>
  <c r="L115" s="1"/>
  <c r="N113"/>
  <c r="N112" s="1"/>
  <c r="I46" i="3" s="1"/>
  <c r="I45" s="1"/>
  <c r="M113" i="2"/>
  <c r="M112" s="1"/>
  <c r="H46" i="3" s="1"/>
  <c r="H45" s="1"/>
  <c r="L113" i="2"/>
  <c r="L112" s="1"/>
  <c r="L111" s="1"/>
  <c r="N109"/>
  <c r="N108" s="1"/>
  <c r="I44" i="3" s="1"/>
  <c r="I43" s="1"/>
  <c r="M109" i="2"/>
  <c r="M108" s="1"/>
  <c r="H44" i="3" s="1"/>
  <c r="H43" s="1"/>
  <c r="L109" i="2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I32" i="3" s="1"/>
  <c r="I31" s="1"/>
  <c r="I30" s="1"/>
  <c r="M99" i="2"/>
  <c r="M98" s="1"/>
  <c r="H32" i="3" s="1"/>
  <c r="H31" s="1"/>
  <c r="H30" s="1"/>
  <c r="L99" i="2"/>
  <c r="L98" s="1"/>
  <c r="L97" s="1"/>
  <c r="N94"/>
  <c r="N93" s="1"/>
  <c r="I29" i="3" s="1"/>
  <c r="I28" s="1"/>
  <c r="M94" i="2"/>
  <c r="M93" s="1"/>
  <c r="H29" i="3" s="1"/>
  <c r="H28" s="1"/>
  <c r="L94" i="2"/>
  <c r="L93" s="1"/>
  <c r="L92" s="1"/>
  <c r="N90"/>
  <c r="M90"/>
  <c r="L90"/>
  <c r="N88"/>
  <c r="M88"/>
  <c r="L88"/>
  <c r="N79"/>
  <c r="M79"/>
  <c r="L79"/>
  <c r="N76"/>
  <c r="M76"/>
  <c r="L76"/>
  <c r="M71"/>
  <c r="L71"/>
  <c r="N36"/>
  <c r="M36"/>
  <c r="L36"/>
  <c r="N32"/>
  <c r="M32"/>
  <c r="L32"/>
  <c r="N28"/>
  <c r="M28"/>
  <c r="L28"/>
  <c r="N24"/>
  <c r="M24"/>
  <c r="L24"/>
  <c r="N21"/>
  <c r="M21"/>
  <c r="L21"/>
  <c r="N16"/>
  <c r="M16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395"/>
  <c r="K420"/>
  <c r="K424"/>
  <c r="K428"/>
  <c r="K432"/>
  <c r="K442"/>
  <c r="K447"/>
  <c r="K271"/>
  <c r="K275"/>
  <c r="K285"/>
  <c r="K301"/>
  <c r="K295"/>
  <c r="K260"/>
  <c r="K265"/>
  <c r="K244"/>
  <c r="K249"/>
  <c r="K218"/>
  <c r="K217" s="1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4"/>
  <c r="K498"/>
  <c r="K502"/>
  <c r="K505"/>
  <c r="K509"/>
  <c r="K514"/>
  <c r="K521"/>
  <c r="K526"/>
  <c r="K538"/>
  <c r="K545"/>
  <c r="K550"/>
  <c r="H170" i="3" l="1"/>
  <c r="H128"/>
  <c r="H127" s="1"/>
  <c r="H126" s="1"/>
  <c r="H125" s="1"/>
  <c r="I42"/>
  <c r="I41" s="1"/>
  <c r="I40" s="1"/>
  <c r="I39" s="1"/>
  <c r="I128"/>
  <c r="I127" s="1"/>
  <c r="I126" s="1"/>
  <c r="I125" s="1"/>
  <c r="H173"/>
  <c r="I173"/>
  <c r="H42"/>
  <c r="H41" s="1"/>
  <c r="H40" s="1"/>
  <c r="H39" s="1"/>
  <c r="H159"/>
  <c r="H158" s="1"/>
  <c r="H144" s="1"/>
  <c r="H143" s="1"/>
  <c r="H142" s="1"/>
  <c r="H141" s="1"/>
  <c r="H116" s="1"/>
  <c r="M349" i="2"/>
  <c r="I159" i="3"/>
  <c r="I158" s="1"/>
  <c r="I144" s="1"/>
  <c r="I143" s="1"/>
  <c r="I142" s="1"/>
  <c r="I141" s="1"/>
  <c r="I116" s="1"/>
  <c r="N349" i="2"/>
  <c r="I99" i="3"/>
  <c r="I98" s="1"/>
  <c r="I95" s="1"/>
  <c r="I94" s="1"/>
  <c r="I93" s="1"/>
  <c r="I92" s="1"/>
  <c r="I79" s="1"/>
  <c r="N217" i="2"/>
  <c r="M217"/>
  <c r="H99" i="3"/>
  <c r="H98" s="1"/>
  <c r="H95" s="1"/>
  <c r="H94" s="1"/>
  <c r="H93" s="1"/>
  <c r="H92" s="1"/>
  <c r="H79" s="1"/>
  <c r="K463" i="2"/>
  <c r="J177"/>
  <c r="J16"/>
  <c r="J322"/>
  <c r="H112" i="5"/>
  <c r="H154" i="4"/>
  <c r="G112" i="5"/>
  <c r="G154" i="4"/>
  <c r="J467" i="2"/>
  <c r="J14"/>
  <c r="F77" i="5"/>
  <c r="J489" i="2"/>
  <c r="B15" i="8"/>
  <c r="J346" i="2"/>
  <c r="F103" i="4"/>
  <c r="I103" s="1"/>
  <c r="J28" i="2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420"/>
  <c r="K333"/>
  <c r="J334"/>
  <c r="K394"/>
  <c r="J394" s="1"/>
  <c r="J395"/>
  <c r="K525"/>
  <c r="J526"/>
  <c r="K264"/>
  <c r="J265"/>
  <c r="K423"/>
  <c r="J423" s="1"/>
  <c r="J424"/>
  <c r="K327"/>
  <c r="J327" s="1"/>
  <c r="J328"/>
  <c r="K508"/>
  <c r="J509"/>
  <c r="K112"/>
  <c r="J113"/>
  <c r="K537"/>
  <c r="J538"/>
  <c r="K93"/>
  <c r="J94"/>
  <c r="K243"/>
  <c r="J244"/>
  <c r="K427"/>
  <c r="J427" s="1"/>
  <c r="J428"/>
  <c r="K520"/>
  <c r="J521"/>
  <c r="K98"/>
  <c r="J99"/>
  <c r="K143"/>
  <c r="J143" s="1"/>
  <c r="J144"/>
  <c r="K544"/>
  <c r="J545"/>
  <c r="K157"/>
  <c r="J157" s="1"/>
  <c r="G68" i="3" s="1"/>
  <c r="J158" i="2"/>
  <c r="K248"/>
  <c r="J249"/>
  <c r="K431"/>
  <c r="J432"/>
  <c r="K103"/>
  <c r="J104"/>
  <c r="K389"/>
  <c r="J390"/>
  <c r="K116"/>
  <c r="J117"/>
  <c r="K233"/>
  <c r="J234"/>
  <c r="K446"/>
  <c r="J447"/>
  <c r="K350"/>
  <c r="J351"/>
  <c r="K161"/>
  <c r="J162"/>
  <c r="K441"/>
  <c r="J442"/>
  <c r="K493"/>
  <c r="J493" s="1"/>
  <c r="J494"/>
  <c r="K497"/>
  <c r="J497" s="1"/>
  <c r="J498"/>
  <c r="K200"/>
  <c r="J201"/>
  <c r="G91" i="3" s="1"/>
  <c r="G90" s="1"/>
  <c r="G89" s="1"/>
  <c r="G88" s="1"/>
  <c r="G87" s="1"/>
  <c r="G86" s="1"/>
  <c r="K270" i="2"/>
  <c r="J271"/>
  <c r="K300"/>
  <c r="J301"/>
  <c r="K549"/>
  <c r="J550"/>
  <c r="K436"/>
  <c r="J437"/>
  <c r="K135"/>
  <c r="J135" s="1"/>
  <c r="J137"/>
  <c r="K501"/>
  <c r="J502"/>
  <c r="K124"/>
  <c r="J125"/>
  <c r="K195"/>
  <c r="J196"/>
  <c r="K274"/>
  <c r="J275"/>
  <c r="K371"/>
  <c r="K370" s="1"/>
  <c r="J372"/>
  <c r="J36"/>
  <c r="K513"/>
  <c r="J514"/>
  <c r="K207"/>
  <c r="K206" s="1"/>
  <c r="J208"/>
  <c r="K504"/>
  <c r="J504" s="1"/>
  <c r="J505"/>
  <c r="K120"/>
  <c r="J121"/>
  <c r="K284"/>
  <c r="J285"/>
  <c r="K382"/>
  <c r="J383"/>
  <c r="K531"/>
  <c r="J532"/>
  <c r="J21"/>
  <c r="L268"/>
  <c r="J242" i="3"/>
  <c r="F67" i="5"/>
  <c r="I67" s="1"/>
  <c r="F243" i="4"/>
  <c r="I243" s="1"/>
  <c r="G66"/>
  <c r="G41" i="5"/>
  <c r="G67" i="4"/>
  <c r="H133"/>
  <c r="H91" i="5"/>
  <c r="H90" s="1"/>
  <c r="H134" i="4"/>
  <c r="G170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0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66"/>
  <c r="H41" i="5"/>
  <c r="H67" i="4"/>
  <c r="G150" i="5"/>
  <c r="G204" i="4"/>
  <c r="G38" i="5"/>
  <c r="G60" i="4"/>
  <c r="H157"/>
  <c r="H115" i="5"/>
  <c r="H173" i="4"/>
  <c r="H174"/>
  <c r="H132" i="5"/>
  <c r="G163" i="4"/>
  <c r="G164"/>
  <c r="G122" i="5"/>
  <c r="G121" s="1"/>
  <c r="J192" i="3"/>
  <c r="F193" i="4"/>
  <c r="I193" s="1"/>
  <c r="F139" i="5"/>
  <c r="I139" s="1"/>
  <c r="G155" i="4"/>
  <c r="G115" i="5"/>
  <c r="G157" i="4"/>
  <c r="H163"/>
  <c r="H164"/>
  <c r="H122" i="5"/>
  <c r="H121" s="1"/>
  <c r="G173" i="4"/>
  <c r="G174"/>
  <c r="G132" i="5"/>
  <c r="H203" i="4"/>
  <c r="H150" i="5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I152" i="3" s="1"/>
  <c r="I151" s="1"/>
  <c r="M360" i="2"/>
  <c r="N388"/>
  <c r="M430"/>
  <c r="N445"/>
  <c r="N444" s="1"/>
  <c r="N507"/>
  <c r="M115"/>
  <c r="M273"/>
  <c r="N115"/>
  <c r="N160"/>
  <c r="N206"/>
  <c r="M258"/>
  <c r="N273"/>
  <c r="M326"/>
  <c r="H152" i="3" s="1"/>
  <c r="H151" s="1"/>
  <c r="M388" i="2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H78" i="3" s="1"/>
  <c r="H77" s="1"/>
  <c r="N176" i="2"/>
  <c r="I76" i="3" s="1"/>
  <c r="I75" s="1"/>
  <c r="I74" s="1"/>
  <c r="I73" s="1"/>
  <c r="I72" s="1"/>
  <c r="I71" s="1"/>
  <c r="I61" s="1"/>
  <c r="N87" i="2"/>
  <c r="I27" i="3" s="1"/>
  <c r="I26" s="1"/>
  <c r="M87" i="2"/>
  <c r="H27" i="3" s="1"/>
  <c r="H26" s="1"/>
  <c r="N130" i="2"/>
  <c r="I59" i="3" s="1"/>
  <c r="I58" s="1"/>
  <c r="I57" s="1"/>
  <c r="I56" s="1"/>
  <c r="I55" s="1"/>
  <c r="I54" s="1"/>
  <c r="I53" s="1"/>
  <c r="N142" i="2"/>
  <c r="N182"/>
  <c r="I78" i="3" s="1"/>
  <c r="I77" s="1"/>
  <c r="L463" i="2"/>
  <c r="L462" s="1"/>
  <c r="N31"/>
  <c r="I24" i="3" s="1"/>
  <c r="M31" i="2"/>
  <c r="H24" i="3" s="1"/>
  <c r="N422" i="2"/>
  <c r="L31"/>
  <c r="N393"/>
  <c r="L500"/>
  <c r="M142"/>
  <c r="L182"/>
  <c r="L181" s="1"/>
  <c r="L337"/>
  <c r="L142"/>
  <c r="L141" s="1"/>
  <c r="L20"/>
  <c r="M20"/>
  <c r="H23" i="3" s="1"/>
  <c r="N75" i="2"/>
  <c r="I25" i="3" s="1"/>
  <c r="L87" i="2"/>
  <c r="L86" s="1"/>
  <c r="M176"/>
  <c r="H76" i="3" s="1"/>
  <c r="H75" s="1"/>
  <c r="N337" i="2"/>
  <c r="N463"/>
  <c r="I200" i="3" s="1"/>
  <c r="I199" s="1"/>
  <c r="I198" s="1"/>
  <c r="I197" s="1"/>
  <c r="I196" s="1"/>
  <c r="I195" s="1"/>
  <c r="I194" s="1"/>
  <c r="M463" i="2"/>
  <c r="H200" i="3" s="1"/>
  <c r="H199" s="1"/>
  <c r="H198" s="1"/>
  <c r="H197" s="1"/>
  <c r="H196" s="1"/>
  <c r="H195" s="1"/>
  <c r="H194" s="1"/>
  <c r="N20" i="2"/>
  <c r="I23" i="3" s="1"/>
  <c r="M75" i="2"/>
  <c r="H25" i="3" s="1"/>
  <c r="N11" i="2"/>
  <c r="I17" i="3" s="1"/>
  <c r="I16" s="1"/>
  <c r="I15" s="1"/>
  <c r="I14" s="1"/>
  <c r="I13" s="1"/>
  <c r="I12" s="1"/>
  <c r="L130" i="2"/>
  <c r="L129" s="1"/>
  <c r="L128" s="1"/>
  <c r="L127" s="1"/>
  <c r="M130"/>
  <c r="H59" i="3" s="1"/>
  <c r="H58" s="1"/>
  <c r="H57" s="1"/>
  <c r="H56" s="1"/>
  <c r="H55" s="1"/>
  <c r="H54" s="1"/>
  <c r="H53" s="1"/>
  <c r="M11" i="2"/>
  <c r="H17" i="3" s="1"/>
  <c r="H16" s="1"/>
  <c r="H15" s="1"/>
  <c r="H14" s="1"/>
  <c r="H13" s="1"/>
  <c r="H12" s="1"/>
  <c r="M393" i="2"/>
  <c r="L393"/>
  <c r="L517"/>
  <c r="L528"/>
  <c r="J68" i="3"/>
  <c r="K345" i="2"/>
  <c r="K338"/>
  <c r="J338" s="1"/>
  <c r="G156" i="3" s="1"/>
  <c r="K321" i="2"/>
  <c r="K361"/>
  <c r="J38" i="3"/>
  <c r="K182" i="2"/>
  <c r="K176"/>
  <c r="K87"/>
  <c r="K130"/>
  <c r="K20"/>
  <c r="K75"/>
  <c r="K31"/>
  <c r="K11"/>
  <c r="G175" i="3" l="1"/>
  <c r="J175" s="1"/>
  <c r="G202"/>
  <c r="J202" s="1"/>
  <c r="G60"/>
  <c r="J60" s="1"/>
  <c r="G174"/>
  <c r="G173" s="1"/>
  <c r="G201"/>
  <c r="J201" s="1"/>
  <c r="G172"/>
  <c r="F172" i="4" s="1"/>
  <c r="I172" s="1"/>
  <c r="H74" i="3"/>
  <c r="H73" s="1"/>
  <c r="H72" s="1"/>
  <c r="H71" s="1"/>
  <c r="H61" s="1"/>
  <c r="H22"/>
  <c r="H21" s="1"/>
  <c r="H20" s="1"/>
  <c r="H19" s="1"/>
  <c r="H18" s="1"/>
  <c r="H11" s="1"/>
  <c r="G67"/>
  <c r="G66" s="1"/>
  <c r="G171"/>
  <c r="G205"/>
  <c r="J205" s="1"/>
  <c r="J350" i="2"/>
  <c r="G159" i="3" s="1"/>
  <c r="G158" s="1"/>
  <c r="K349" i="2"/>
  <c r="I22" i="3"/>
  <c r="I21" s="1"/>
  <c r="I20" s="1"/>
  <c r="I19" s="1"/>
  <c r="I18" s="1"/>
  <c r="I11" s="1"/>
  <c r="I10" s="1"/>
  <c r="H10"/>
  <c r="L217" i="2"/>
  <c r="J217" s="1"/>
  <c r="H110" i="4"/>
  <c r="H57" i="5"/>
  <c r="H56" s="1"/>
  <c r="G110" i="4"/>
  <c r="G57" i="5"/>
  <c r="G56" s="1"/>
  <c r="J159" i="3"/>
  <c r="H51" i="11"/>
  <c r="H49" i="12" s="1"/>
  <c r="H46" s="1"/>
  <c r="I77" i="5"/>
  <c r="J91" i="3"/>
  <c r="F55" i="5"/>
  <c r="I55" s="1"/>
  <c r="J501" i="2"/>
  <c r="K500"/>
  <c r="J500" s="1"/>
  <c r="L309"/>
  <c r="L256" s="1"/>
  <c r="M309"/>
  <c r="N309"/>
  <c r="H111" i="5"/>
  <c r="H153" i="4"/>
  <c r="G153"/>
  <c r="G111" i="5"/>
  <c r="N241" i="2"/>
  <c r="K422"/>
  <c r="J422" s="1"/>
  <c r="J176"/>
  <c r="G76" i="3" s="1"/>
  <c r="G75" s="1"/>
  <c r="J20" i="2"/>
  <c r="G23" i="3" s="1"/>
  <c r="M241" i="2"/>
  <c r="J349"/>
  <c r="K326"/>
  <c r="K142"/>
  <c r="J142" s="1"/>
  <c r="K393"/>
  <c r="J393" s="1"/>
  <c r="J75"/>
  <c r="J463"/>
  <c r="G200" i="3" s="1"/>
  <c r="G199" s="1"/>
  <c r="J87" i="2"/>
  <c r="G27" i="3" s="1"/>
  <c r="G26" s="1"/>
  <c r="J31" i="2"/>
  <c r="J11"/>
  <c r="G17" i="3" s="1"/>
  <c r="G16" s="1"/>
  <c r="G15" s="1"/>
  <c r="G14" s="1"/>
  <c r="G13" s="1"/>
  <c r="G12" s="1"/>
  <c r="K519" i="2"/>
  <c r="J520"/>
  <c r="G217" i="3" s="1"/>
  <c r="G216" s="1"/>
  <c r="G215" s="1"/>
  <c r="G214" s="1"/>
  <c r="G213" s="1"/>
  <c r="G212" s="1"/>
  <c r="J207" i="2"/>
  <c r="K293"/>
  <c r="J293" s="1"/>
  <c r="J294"/>
  <c r="K123"/>
  <c r="J123" s="1"/>
  <c r="J124"/>
  <c r="K269"/>
  <c r="J270"/>
  <c r="K102"/>
  <c r="J103"/>
  <c r="K97"/>
  <c r="J97" s="1"/>
  <c r="J98"/>
  <c r="K111"/>
  <c r="J111" s="1"/>
  <c r="J112"/>
  <c r="J130"/>
  <c r="G59" i="3" s="1"/>
  <c r="G58" s="1"/>
  <c r="G57" s="1"/>
  <c r="G56" s="1"/>
  <c r="G55" s="1"/>
  <c r="G54" s="1"/>
  <c r="G53" s="1"/>
  <c r="J321" i="2"/>
  <c r="K194"/>
  <c r="J195"/>
  <c r="G85" i="3" s="1"/>
  <c r="G84" s="1"/>
  <c r="G83" s="1"/>
  <c r="G82" s="1"/>
  <c r="G81" s="1"/>
  <c r="G80" s="1"/>
  <c r="K299" i="2"/>
  <c r="J299" s="1"/>
  <c r="J300"/>
  <c r="K160"/>
  <c r="J160" s="1"/>
  <c r="J161"/>
  <c r="K388"/>
  <c r="J388" s="1"/>
  <c r="J389"/>
  <c r="K536"/>
  <c r="J537"/>
  <c r="K524"/>
  <c r="J525"/>
  <c r="K430"/>
  <c r="J430" s="1"/>
  <c r="J431"/>
  <c r="J361"/>
  <c r="K273"/>
  <c r="J273" s="1"/>
  <c r="J274"/>
  <c r="K548"/>
  <c r="J549"/>
  <c r="K440"/>
  <c r="J440" s="1"/>
  <c r="J441"/>
  <c r="K543"/>
  <c r="J544"/>
  <c r="K92"/>
  <c r="J92" s="1"/>
  <c r="J93"/>
  <c r="K263"/>
  <c r="J263" s="1"/>
  <c r="J264"/>
  <c r="K107"/>
  <c r="J108"/>
  <c r="K332"/>
  <c r="J332" s="1"/>
  <c r="J333"/>
  <c r="J345"/>
  <c r="K283"/>
  <c r="J283" s="1"/>
  <c r="J284"/>
  <c r="J218"/>
  <c r="K507"/>
  <c r="J507" s="1"/>
  <c r="J508"/>
  <c r="K119"/>
  <c r="J119" s="1"/>
  <c r="J120"/>
  <c r="J370"/>
  <c r="J371"/>
  <c r="K435"/>
  <c r="J435" s="1"/>
  <c r="J436"/>
  <c r="K115"/>
  <c r="J115" s="1"/>
  <c r="J116"/>
  <c r="K242"/>
  <c r="J243"/>
  <c r="G111" i="3" s="1"/>
  <c r="G110" s="1"/>
  <c r="G109" s="1"/>
  <c r="G108" s="1"/>
  <c r="G107" s="1"/>
  <c r="G106" s="1"/>
  <c r="K258" i="2"/>
  <c r="J259"/>
  <c r="K199"/>
  <c r="J199" s="1"/>
  <c r="J200"/>
  <c r="K381"/>
  <c r="J381" s="1"/>
  <c r="J382"/>
  <c r="K232"/>
  <c r="J232" s="1"/>
  <c r="J233"/>
  <c r="K247"/>
  <c r="J247" s="1"/>
  <c r="J248"/>
  <c r="K445"/>
  <c r="K444" s="1"/>
  <c r="J444" s="1"/>
  <c r="J446"/>
  <c r="K530"/>
  <c r="J531"/>
  <c r="K512"/>
  <c r="J512" s="1"/>
  <c r="J513"/>
  <c r="J182"/>
  <c r="G78" i="3" s="1"/>
  <c r="G77" s="1"/>
  <c r="N517" i="2"/>
  <c r="M257"/>
  <c r="M268"/>
  <c r="N268"/>
  <c r="N141"/>
  <c r="M205"/>
  <c r="M517"/>
  <c r="M141"/>
  <c r="K19"/>
  <c r="N205"/>
  <c r="J191" i="3"/>
  <c r="G131" i="5"/>
  <c r="H131"/>
  <c r="F192" i="4"/>
  <c r="I192" s="1"/>
  <c r="H149" i="5"/>
  <c r="N257" i="2"/>
  <c r="H40" i="5"/>
  <c r="F138"/>
  <c r="I138" s="1"/>
  <c r="F66"/>
  <c r="I66" s="1"/>
  <c r="F242" i="4"/>
  <c r="I242" s="1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F60" i="4"/>
  <c r="I60" s="1"/>
  <c r="H222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J66" i="3"/>
  <c r="F41" i="5"/>
  <c r="I41" s="1"/>
  <c r="F67" i="4"/>
  <c r="I67" s="1"/>
  <c r="F205"/>
  <c r="I205" s="1"/>
  <c r="F151" i="5"/>
  <c r="I151" s="1"/>
  <c r="F171" i="4"/>
  <c r="I171" s="1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1"/>
  <c r="G40" i="5"/>
  <c r="F175" i="4"/>
  <c r="I175" s="1"/>
  <c r="F133" i="5"/>
  <c r="I133" s="1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F201" i="4"/>
  <c r="I201" s="1"/>
  <c r="F159"/>
  <c r="F117" i="5"/>
  <c r="F116" s="1"/>
  <c r="F132"/>
  <c r="I132" s="1"/>
  <c r="F174" i="4"/>
  <c r="I174" s="1"/>
  <c r="F42" i="5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F202"/>
  <c r="I202" s="1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J173" i="3"/>
  <c r="L174" i="2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G167" i="3" l="1"/>
  <c r="G166" s="1"/>
  <c r="G132"/>
  <c r="G131" s="1"/>
  <c r="J172"/>
  <c r="G130"/>
  <c r="G129" s="1"/>
  <c r="G44"/>
  <c r="G43" s="1"/>
  <c r="G42" s="1"/>
  <c r="G41" s="1"/>
  <c r="G40" s="1"/>
  <c r="G39" s="1"/>
  <c r="F130" i="5"/>
  <c r="I130" s="1"/>
  <c r="J138" i="3"/>
  <c r="G138"/>
  <c r="G137" s="1"/>
  <c r="G210"/>
  <c r="G209" s="1"/>
  <c r="G208" s="1"/>
  <c r="G50"/>
  <c r="G49" s="1"/>
  <c r="G124"/>
  <c r="G123" s="1"/>
  <c r="G162"/>
  <c r="G161" s="1"/>
  <c r="G25"/>
  <c r="F18" i="5" s="1"/>
  <c r="I18" s="1"/>
  <c r="J177" i="3"/>
  <c r="G177"/>
  <c r="G176" s="1"/>
  <c r="G52"/>
  <c r="G51" s="1"/>
  <c r="G230"/>
  <c r="G229" s="1"/>
  <c r="G228" s="1"/>
  <c r="G227" s="1"/>
  <c r="G226" s="1"/>
  <c r="G225" s="1"/>
  <c r="G122"/>
  <c r="G121" s="1"/>
  <c r="G120" s="1"/>
  <c r="G119" s="1"/>
  <c r="G118" s="1"/>
  <c r="G117" s="1"/>
  <c r="G207"/>
  <c r="G206" s="1"/>
  <c r="G29"/>
  <c r="G28" s="1"/>
  <c r="J28" s="1"/>
  <c r="J174"/>
  <c r="G24"/>
  <c r="J24" s="1"/>
  <c r="J223"/>
  <c r="G223"/>
  <c r="G222" s="1"/>
  <c r="G221" s="1"/>
  <c r="G220" s="1"/>
  <c r="G219" s="1"/>
  <c r="G218" s="1"/>
  <c r="G150"/>
  <c r="G149" s="1"/>
  <c r="J136"/>
  <c r="G136"/>
  <c r="G135" s="1"/>
  <c r="G170"/>
  <c r="J170" s="1"/>
  <c r="G70"/>
  <c r="G69" s="1"/>
  <c r="J69" s="1"/>
  <c r="J188"/>
  <c r="G188"/>
  <c r="G187" s="1"/>
  <c r="G186" s="1"/>
  <c r="G185" s="1"/>
  <c r="G184" s="1"/>
  <c r="G183" s="1"/>
  <c r="J171"/>
  <c r="G236"/>
  <c r="G235" s="1"/>
  <c r="G234" s="1"/>
  <c r="G233" s="1"/>
  <c r="G232" s="1"/>
  <c r="G231" s="1"/>
  <c r="G46"/>
  <c r="G45" s="1"/>
  <c r="J97"/>
  <c r="G97"/>
  <c r="G96" s="1"/>
  <c r="G154"/>
  <c r="G153" s="1"/>
  <c r="J153" s="1"/>
  <c r="J48"/>
  <c r="G48"/>
  <c r="G47" s="1"/>
  <c r="G134"/>
  <c r="G133" s="1"/>
  <c r="G182"/>
  <c r="G181" s="1"/>
  <c r="G180" s="1"/>
  <c r="G211"/>
  <c r="L205" i="2"/>
  <c r="L192" s="1"/>
  <c r="J67" i="3"/>
  <c r="G157"/>
  <c r="G155" s="1"/>
  <c r="J155" s="1"/>
  <c r="J169"/>
  <c r="G169"/>
  <c r="G168" s="1"/>
  <c r="G32"/>
  <c r="G31" s="1"/>
  <c r="G30" s="1"/>
  <c r="G74"/>
  <c r="G73" s="1"/>
  <c r="G72" s="1"/>
  <c r="G71" s="1"/>
  <c r="G204"/>
  <c r="G203" s="1"/>
  <c r="G198" s="1"/>
  <c r="G197" s="1"/>
  <c r="G196" s="1"/>
  <c r="G195" s="1"/>
  <c r="G194" s="1"/>
  <c r="G102"/>
  <c r="G101" s="1"/>
  <c r="I249"/>
  <c r="F31" i="6"/>
  <c r="H249" i="3"/>
  <c r="E31" i="6"/>
  <c r="G179" i="3"/>
  <c r="G178" s="1"/>
  <c r="J178" s="1"/>
  <c r="G164"/>
  <c r="G99"/>
  <c r="G98" s="1"/>
  <c r="J200"/>
  <c r="J112"/>
  <c r="J76"/>
  <c r="H48" i="11"/>
  <c r="J90" i="3"/>
  <c r="I91" i="4"/>
  <c r="J216" i="3"/>
  <c r="J217"/>
  <c r="J59"/>
  <c r="F57" i="5"/>
  <c r="I57" s="1"/>
  <c r="J111" i="3"/>
  <c r="J158"/>
  <c r="J23"/>
  <c r="I159" i="4"/>
  <c r="F53" i="5"/>
  <c r="I53" s="1"/>
  <c r="J85" i="3"/>
  <c r="I117" i="5"/>
  <c r="J27" i="3"/>
  <c r="J78"/>
  <c r="J17"/>
  <c r="F204" i="4"/>
  <c r="I204" s="1"/>
  <c r="J203" i="3"/>
  <c r="F150" i="5"/>
  <c r="I150" s="1"/>
  <c r="J110" i="3"/>
  <c r="F111" i="4"/>
  <c r="I111" s="1"/>
  <c r="K309" i="2"/>
  <c r="H81" i="5"/>
  <c r="J61" i="11" s="1"/>
  <c r="G81" i="5"/>
  <c r="I61" i="11" s="1"/>
  <c r="K205" i="2"/>
  <c r="J205" s="1"/>
  <c r="H102" i="5"/>
  <c r="J66" i="11" s="1"/>
  <c r="K66" s="1"/>
  <c r="G102" i="5"/>
  <c r="I66" i="11" s="1"/>
  <c r="J326" i="2"/>
  <c r="H96" i="4"/>
  <c r="H95"/>
  <c r="G187"/>
  <c r="G186"/>
  <c r="F124"/>
  <c r="I124" s="1"/>
  <c r="J49" i="3"/>
  <c r="F48" i="11"/>
  <c r="E51"/>
  <c r="E48" s="1"/>
  <c r="F153" i="5"/>
  <c r="I153" s="1"/>
  <c r="F191" i="4"/>
  <c r="I191" s="1"/>
  <c r="F90"/>
  <c r="I90" s="1"/>
  <c r="F230"/>
  <c r="I230" s="1"/>
  <c r="G112"/>
  <c r="I112" s="1"/>
  <c r="F11" i="9"/>
  <c r="F10" s="1"/>
  <c r="F9" s="1"/>
  <c r="F8" s="1"/>
  <c r="F210" i="4"/>
  <c r="I210" s="1"/>
  <c r="F83" i="5"/>
  <c r="I83" s="1"/>
  <c r="H187" i="4"/>
  <c r="H186"/>
  <c r="F37"/>
  <c r="I37" s="1"/>
  <c r="F236"/>
  <c r="I236" s="1"/>
  <c r="F188"/>
  <c r="I188" s="1"/>
  <c r="F63" i="5"/>
  <c r="I63" s="1"/>
  <c r="F217" i="4"/>
  <c r="I217" s="1"/>
  <c r="J168" i="3"/>
  <c r="F169" i="4"/>
  <c r="I169" s="1"/>
  <c r="F127" i="5"/>
  <c r="I127" s="1"/>
  <c r="F25"/>
  <c r="I25" s="1"/>
  <c r="H144" i="4"/>
  <c r="J31" i="3"/>
  <c r="F32" i="4"/>
  <c r="I32" s="1"/>
  <c r="G149"/>
  <c r="H149"/>
  <c r="H49" i="5"/>
  <c r="J36" i="11" s="1"/>
  <c r="K36" s="1"/>
  <c r="F125" i="5"/>
  <c r="I125" s="1"/>
  <c r="H114" i="4"/>
  <c r="G114"/>
  <c r="G109"/>
  <c r="F167"/>
  <c r="I167" s="1"/>
  <c r="J166" i="3"/>
  <c r="F156" i="5"/>
  <c r="I156" s="1"/>
  <c r="F50" i="4"/>
  <c r="I50" s="1"/>
  <c r="J161" i="3"/>
  <c r="F120" i="5"/>
  <c r="I120" s="1"/>
  <c r="F162" i="4"/>
  <c r="I162" s="1"/>
  <c r="J137" i="3"/>
  <c r="J320" i="2"/>
  <c r="J131" i="3"/>
  <c r="F27" i="5"/>
  <c r="I27" s="1"/>
  <c r="F132" i="4"/>
  <c r="I132" s="1"/>
  <c r="F44"/>
  <c r="I44" s="1"/>
  <c r="F89" i="5"/>
  <c r="I89" s="1"/>
  <c r="K241" i="2"/>
  <c r="J241" s="1"/>
  <c r="J129" i="3"/>
  <c r="F138" i="4"/>
  <c r="I138" s="1"/>
  <c r="F95" i="5"/>
  <c r="I95" s="1"/>
  <c r="F160"/>
  <c r="I160" s="1"/>
  <c r="F93"/>
  <c r="I93" s="1"/>
  <c r="F97" i="4"/>
  <c r="I97" s="1"/>
  <c r="J135" i="3"/>
  <c r="F33" i="5"/>
  <c r="I33" s="1"/>
  <c r="F29"/>
  <c r="I29" s="1"/>
  <c r="F136" i="4"/>
  <c r="I136" s="1"/>
  <c r="F46"/>
  <c r="I46" s="1"/>
  <c r="J45" i="3"/>
  <c r="K141" i="2"/>
  <c r="J141" s="1"/>
  <c r="J96" i="3"/>
  <c r="J235"/>
  <c r="F71" i="5"/>
  <c r="I71" s="1"/>
  <c r="F108"/>
  <c r="I108" s="1"/>
  <c r="F150" i="4"/>
  <c r="I150" s="1"/>
  <c r="J149" i="3"/>
  <c r="F76" i="5"/>
  <c r="I76" s="1"/>
  <c r="J222" i="3"/>
  <c r="F102" i="4"/>
  <c r="I102" s="1"/>
  <c r="J51" i="3"/>
  <c r="F137" i="5"/>
  <c r="I137" s="1"/>
  <c r="F65"/>
  <c r="I65" s="1"/>
  <c r="F35"/>
  <c r="I35" s="1"/>
  <c r="F223" i="4"/>
  <c r="I223" s="1"/>
  <c r="F52"/>
  <c r="I52" s="1"/>
  <c r="F182"/>
  <c r="I182" s="1"/>
  <c r="F142" i="5"/>
  <c r="I142" s="1"/>
  <c r="J187" i="3"/>
  <c r="F99" i="5"/>
  <c r="I99" s="1"/>
  <c r="J47" i="3"/>
  <c r="J133"/>
  <c r="F87" i="5"/>
  <c r="I87" s="1"/>
  <c r="F31"/>
  <c r="I31" s="1"/>
  <c r="F91"/>
  <c r="I91" s="1"/>
  <c r="F85" i="4"/>
  <c r="I85" s="1"/>
  <c r="F130"/>
  <c r="I130" s="1"/>
  <c r="F48"/>
  <c r="I48" s="1"/>
  <c r="J176" i="3"/>
  <c r="F177" i="4"/>
  <c r="I177" s="1"/>
  <c r="F135" i="5"/>
  <c r="I135" s="1"/>
  <c r="F115" i="4"/>
  <c r="I115" s="1"/>
  <c r="J84" i="3"/>
  <c r="M256" i="2"/>
  <c r="F134" i="4"/>
  <c r="I134" s="1"/>
  <c r="J107" i="2"/>
  <c r="K106"/>
  <c r="J106" s="1"/>
  <c r="J206"/>
  <c r="J19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29" i="3"/>
  <c r="J269" i="2"/>
  <c r="K268"/>
  <c r="J268" s="1"/>
  <c r="J121" i="3"/>
  <c r="F158" i="5"/>
  <c r="I158" s="1"/>
  <c r="J123" i="3"/>
  <c r="J445" i="2"/>
  <c r="J242"/>
  <c r="F122" i="4"/>
  <c r="I122" s="1"/>
  <c r="F85" i="5"/>
  <c r="I85" s="1"/>
  <c r="J206" i="3"/>
  <c r="K101" i="2"/>
  <c r="J101" s="1"/>
  <c r="J102"/>
  <c r="F207" i="4"/>
  <c r="I207" s="1"/>
  <c r="K529" i="2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F241" i="4"/>
  <c r="I241" s="1"/>
  <c r="G42"/>
  <c r="M174" i="2"/>
  <c r="M140" s="1"/>
  <c r="F66" i="4"/>
  <c r="I66" s="1"/>
  <c r="F131" i="5"/>
  <c r="I131" s="1"/>
  <c r="F158" i="4"/>
  <c r="I158" s="1"/>
  <c r="J36" i="3"/>
  <c r="F50" i="5"/>
  <c r="I50" s="1"/>
  <c r="I116"/>
  <c r="F54"/>
  <c r="I54" s="1"/>
  <c r="H42" i="4"/>
  <c r="F17" i="5"/>
  <c r="I17" s="1"/>
  <c r="F24" i="4"/>
  <c r="I24" s="1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48"/>
  <c r="F78" i="4"/>
  <c r="H22"/>
  <c r="H16" i="5"/>
  <c r="H15" s="1"/>
  <c r="H23" i="4"/>
  <c r="H159" i="5"/>
  <c r="G37"/>
  <c r="G36" s="1"/>
  <c r="G23" s="1"/>
  <c r="I26" i="11" s="1"/>
  <c r="H120" i="4"/>
  <c r="G221"/>
  <c r="G69" i="5"/>
  <c r="I46" i="11" s="1"/>
  <c r="H37" i="5"/>
  <c r="H36" s="1"/>
  <c r="H23" s="1"/>
  <c r="J26" i="11" s="1"/>
  <c r="H77" i="4"/>
  <c r="H48" i="5"/>
  <c r="H47" s="1"/>
  <c r="H78" i="4"/>
  <c r="F14" i="5"/>
  <c r="F17" i="4"/>
  <c r="F200"/>
  <c r="F146" i="5"/>
  <c r="H49" i="4"/>
  <c r="F40" i="5"/>
  <c r="I40" s="1"/>
  <c r="G77" i="4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F156"/>
  <c r="I156" s="1"/>
  <c r="F114" i="5"/>
  <c r="I114" s="1"/>
  <c r="H16" i="4"/>
  <c r="H14" i="5"/>
  <c r="H13" s="1"/>
  <c r="H17" i="4"/>
  <c r="G30"/>
  <c r="G65"/>
  <c r="F173"/>
  <c r="I173" s="1"/>
  <c r="F170"/>
  <c r="I170" s="1"/>
  <c r="H180"/>
  <c r="G215"/>
  <c r="H228"/>
  <c r="L7" i="2"/>
  <c r="K18"/>
  <c r="J18" s="1"/>
  <c r="K174"/>
  <c r="J174" s="1"/>
  <c r="K461"/>
  <c r="J461" s="1"/>
  <c r="K128"/>
  <c r="J128" s="1"/>
  <c r="K9"/>
  <c r="J9" s="1"/>
  <c r="F22" i="5" l="1"/>
  <c r="G65" i="3"/>
  <c r="G64" s="1"/>
  <c r="G63" s="1"/>
  <c r="G62" s="1"/>
  <c r="G61" s="1"/>
  <c r="J44"/>
  <c r="J157"/>
  <c r="J154"/>
  <c r="J70"/>
  <c r="J25"/>
  <c r="F157" i="4"/>
  <c r="I157" s="1"/>
  <c r="J43" i="3"/>
  <c r="J207"/>
  <c r="J162"/>
  <c r="F128" i="5"/>
  <c r="I128" s="1"/>
  <c r="F115"/>
  <c r="I115" s="1"/>
  <c r="F70" i="4"/>
  <c r="I70" s="1"/>
  <c r="G152" i="3"/>
  <c r="G151" s="1"/>
  <c r="J29"/>
  <c r="J102"/>
  <c r="G22"/>
  <c r="G21" s="1"/>
  <c r="G20" s="1"/>
  <c r="G19" s="1"/>
  <c r="G18" s="1"/>
  <c r="G11" s="1"/>
  <c r="G128"/>
  <c r="G127" s="1"/>
  <c r="G126" s="1"/>
  <c r="G125" s="1"/>
  <c r="F29" i="4"/>
  <c r="I29" s="1"/>
  <c r="J122" i="3"/>
  <c r="J124"/>
  <c r="J130"/>
  <c r="G95"/>
  <c r="G94" s="1"/>
  <c r="G93" s="1"/>
  <c r="G92" s="1"/>
  <c r="G79" s="1"/>
  <c r="J204"/>
  <c r="J46"/>
  <c r="J150"/>
  <c r="G224"/>
  <c r="J99"/>
  <c r="J182"/>
  <c r="J230"/>
  <c r="J50"/>
  <c r="F25" i="4"/>
  <c r="I25" s="1"/>
  <c r="F154"/>
  <c r="I154" s="1"/>
  <c r="J236" i="3"/>
  <c r="J132"/>
  <c r="J32"/>
  <c r="J134"/>
  <c r="J52"/>
  <c r="J210"/>
  <c r="F44" i="5"/>
  <c r="I44" s="1"/>
  <c r="F112"/>
  <c r="I112" s="1"/>
  <c r="J167" i="3"/>
  <c r="J179"/>
  <c r="F179" i="4"/>
  <c r="I179" s="1"/>
  <c r="G163" i="3"/>
  <c r="F163" i="4" s="1"/>
  <c r="I163" s="1"/>
  <c r="F164"/>
  <c r="I164" s="1"/>
  <c r="F122" i="5"/>
  <c r="J164" i="3"/>
  <c r="F99" i="4"/>
  <c r="I99" s="1"/>
  <c r="F73" i="5"/>
  <c r="F72" s="1"/>
  <c r="I72" s="1"/>
  <c r="J199" i="3"/>
  <c r="I17" i="4"/>
  <c r="J16" i="3"/>
  <c r="J58"/>
  <c r="I76" i="4"/>
  <c r="I14" i="5"/>
  <c r="J26" i="3"/>
  <c r="J77"/>
  <c r="F28" i="4"/>
  <c r="I28" s="1"/>
  <c r="I48" i="5"/>
  <c r="J214" i="3"/>
  <c r="J180"/>
  <c r="J181"/>
  <c r="I20" i="5"/>
  <c r="F98" i="4"/>
  <c r="I98" s="1"/>
  <c r="J98" i="3"/>
  <c r="I59" i="4"/>
  <c r="I16" i="5"/>
  <c r="F216" i="4"/>
  <c r="I216" s="1"/>
  <c r="J208" i="3"/>
  <c r="J209"/>
  <c r="I23" i="4"/>
  <c r="I200"/>
  <c r="B13" i="8"/>
  <c r="J101" i="3"/>
  <c r="I146" i="5"/>
  <c r="I78" i="4"/>
  <c r="I37" i="5"/>
  <c r="J22" i="3"/>
  <c r="I27" i="4"/>
  <c r="J89" i="3"/>
  <c r="J75"/>
  <c r="I46" i="5"/>
  <c r="F149"/>
  <c r="I149" s="1"/>
  <c r="F203" i="4"/>
  <c r="I203" s="1"/>
  <c r="F110"/>
  <c r="I110" s="1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J151" i="3"/>
  <c r="F152" i="4"/>
  <c r="I152" s="1"/>
  <c r="F110" i="5"/>
  <c r="I110" s="1"/>
  <c r="F111"/>
  <c r="I111" s="1"/>
  <c r="F153" i="4"/>
  <c r="I153" s="1"/>
  <c r="J95" i="3"/>
  <c r="F31" i="4"/>
  <c r="I31" s="1"/>
  <c r="F168"/>
  <c r="I168" s="1"/>
  <c r="F124" i="5"/>
  <c r="I124" s="1"/>
  <c r="F137" i="4"/>
  <c r="I137" s="1"/>
  <c r="F82" i="5"/>
  <c r="I82" s="1"/>
  <c r="F24"/>
  <c r="I24" s="1"/>
  <c r="F209" i="4"/>
  <c r="I209" s="1"/>
  <c r="F26"/>
  <c r="I26" s="1"/>
  <c r="F178"/>
  <c r="I178" s="1"/>
  <c r="F123"/>
  <c r="I123" s="1"/>
  <c r="J221" i="3"/>
  <c r="F161" i="4"/>
  <c r="I161" s="1"/>
  <c r="J65" i="3"/>
  <c r="F176" i="4"/>
  <c r="I176" s="1"/>
  <c r="F141" i="5"/>
  <c r="I141" s="1"/>
  <c r="J186" i="3"/>
  <c r="F51" i="4"/>
  <c r="I51" s="1"/>
  <c r="F45"/>
  <c r="I45" s="1"/>
  <c r="F46" i="12"/>
  <c r="E46" s="1"/>
  <c r="E49"/>
  <c r="F60" i="5"/>
  <c r="I60" s="1"/>
  <c r="F206" i="4"/>
  <c r="I206" s="1"/>
  <c r="F47"/>
  <c r="I47" s="1"/>
  <c r="F96"/>
  <c r="I96" s="1"/>
  <c r="G58" i="5"/>
  <c r="I58" s="1"/>
  <c r="F43" i="4"/>
  <c r="I43" s="1"/>
  <c r="F84"/>
  <c r="I84" s="1"/>
  <c r="F131"/>
  <c r="I131" s="1"/>
  <c r="F101"/>
  <c r="I101" s="1"/>
  <c r="F49"/>
  <c r="I49" s="1"/>
  <c r="I58"/>
  <c r="F107" i="5"/>
  <c r="I107" s="1"/>
  <c r="F181" i="4"/>
  <c r="I181" s="1"/>
  <c r="F88" i="5"/>
  <c r="I88" s="1"/>
  <c r="F121" i="4"/>
  <c r="I121" s="1"/>
  <c r="J228" i="3"/>
  <c r="F166" i="4"/>
  <c r="I166" s="1"/>
  <c r="F222"/>
  <c r="I222" s="1"/>
  <c r="F62" i="5"/>
  <c r="I62" s="1"/>
  <c r="F126"/>
  <c r="I126" s="1"/>
  <c r="F155"/>
  <c r="I155" s="1"/>
  <c r="F119"/>
  <c r="I119" s="1"/>
  <c r="F84"/>
  <c r="I84" s="1"/>
  <c r="F114" i="4"/>
  <c r="I114" s="1"/>
  <c r="F70" i="5"/>
  <c r="I70" s="1"/>
  <c r="F26"/>
  <c r="I26" s="1"/>
  <c r="F229" i="4"/>
  <c r="I229" s="1"/>
  <c r="F90" i="5"/>
  <c r="I90" s="1"/>
  <c r="F136"/>
  <c r="I136" s="1"/>
  <c r="F92"/>
  <c r="I92" s="1"/>
  <c r="F34"/>
  <c r="I34" s="1"/>
  <c r="F94"/>
  <c r="I94" s="1"/>
  <c r="F129" i="4"/>
  <c r="I129" s="1"/>
  <c r="F235"/>
  <c r="I235" s="1"/>
  <c r="F98" i="5"/>
  <c r="I98" s="1"/>
  <c r="F64"/>
  <c r="I64" s="1"/>
  <c r="F159"/>
  <c r="I159" s="1"/>
  <c r="F157"/>
  <c r="I157" s="1"/>
  <c r="F135" i="4"/>
  <c r="I135" s="1"/>
  <c r="F32" i="5"/>
  <c r="I32" s="1"/>
  <c r="F28"/>
  <c r="I28" s="1"/>
  <c r="F149" i="4"/>
  <c r="I149" s="1"/>
  <c r="F75" i="5"/>
  <c r="I75" s="1"/>
  <c r="F86"/>
  <c r="I86" s="1"/>
  <c r="F30"/>
  <c r="I30" s="1"/>
  <c r="F69" i="4"/>
  <c r="I69" s="1"/>
  <c r="J120" i="3"/>
  <c r="F187" i="4"/>
  <c r="I187" s="1"/>
  <c r="F43" i="5"/>
  <c r="I43" s="1"/>
  <c r="F133" i="4"/>
  <c r="I133" s="1"/>
  <c r="F52" i="5"/>
  <c r="I52" s="1"/>
  <c r="J42" i="3"/>
  <c r="F134" i="5"/>
  <c r="I134" s="1"/>
  <c r="J83" i="3"/>
  <c r="J128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F240"/>
  <c r="I240" s="1"/>
  <c r="G41"/>
  <c r="M7" i="2"/>
  <c r="N7"/>
  <c r="G95" i="4"/>
  <c r="H94"/>
  <c r="H144" i="5"/>
  <c r="G119" i="4"/>
  <c r="H143"/>
  <c r="F36"/>
  <c r="I36" s="1"/>
  <c r="G143"/>
  <c r="H154" i="5"/>
  <c r="G154"/>
  <c r="H65" i="4"/>
  <c r="G128"/>
  <c r="H198"/>
  <c r="H215"/>
  <c r="F199"/>
  <c r="I199" s="1"/>
  <c r="J239" i="3"/>
  <c r="H109" i="4"/>
  <c r="H21"/>
  <c r="G208"/>
  <c r="H220"/>
  <c r="H89"/>
  <c r="G83"/>
  <c r="J35" i="3"/>
  <c r="G144" i="4"/>
  <c r="H233"/>
  <c r="G144" i="5"/>
  <c r="H68"/>
  <c r="F113"/>
  <c r="I113" s="1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F155" i="4"/>
  <c r="I155" s="1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F15"/>
  <c r="I15" s="1"/>
  <c r="G88" i="4"/>
  <c r="G214"/>
  <c r="H227"/>
  <c r="F22"/>
  <c r="I22" s="1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J152" i="3" l="1"/>
  <c r="G144"/>
  <c r="G143" s="1"/>
  <c r="G142" s="1"/>
  <c r="G141" s="1"/>
  <c r="G116" s="1"/>
  <c r="G10" s="1"/>
  <c r="G249" s="1"/>
  <c r="F21" i="5"/>
  <c r="I21" s="1"/>
  <c r="I22"/>
  <c r="I122"/>
  <c r="F121"/>
  <c r="I121" s="1"/>
  <c r="J163" i="3"/>
  <c r="I73" i="5"/>
  <c r="J215" i="3"/>
  <c r="F208" i="4"/>
  <c r="I208" s="1"/>
  <c r="J74" i="3"/>
  <c r="J57"/>
  <c r="F215" i="4"/>
  <c r="I215" s="1"/>
  <c r="J198" i="3"/>
  <c r="I89" i="4"/>
  <c r="K21" i="11"/>
  <c r="K19" i="12" s="1"/>
  <c r="J19"/>
  <c r="F30" i="4"/>
  <c r="I30" s="1"/>
  <c r="J30" i="3"/>
  <c r="F88" i="4"/>
  <c r="J88" i="3"/>
  <c r="J108"/>
  <c r="J109"/>
  <c r="F180" i="4"/>
  <c r="I180" s="1"/>
  <c r="J233" i="3"/>
  <c r="J234"/>
  <c r="J15"/>
  <c r="J21"/>
  <c r="F109" i="5"/>
  <c r="I109" s="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G68" s="1"/>
  <c r="I76"/>
  <c r="I73" s="1"/>
  <c r="G78"/>
  <c r="I81"/>
  <c r="J144" i="3"/>
  <c r="F151" i="4"/>
  <c r="I151" s="1"/>
  <c r="F81" i="5"/>
  <c r="F154"/>
  <c r="J227" i="3"/>
  <c r="J185"/>
  <c r="F186" i="4"/>
  <c r="I186" s="1"/>
  <c r="F65"/>
  <c r="I65" s="1"/>
  <c r="F228"/>
  <c r="I228" s="1"/>
  <c r="F140" i="5"/>
  <c r="I140" s="1"/>
  <c r="F214" i="4"/>
  <c r="I214" s="1"/>
  <c r="B14" i="8"/>
  <c r="B11" s="1"/>
  <c r="B10" s="1"/>
  <c r="B9" s="1"/>
  <c r="B8" s="1"/>
  <c r="G49" i="5"/>
  <c r="F42" i="4"/>
  <c r="I42" s="1"/>
  <c r="F234"/>
  <c r="I234" s="1"/>
  <c r="J220" i="3"/>
  <c r="F221" i="4"/>
  <c r="I221" s="1"/>
  <c r="F83"/>
  <c r="I83" s="1"/>
  <c r="F74"/>
  <c r="J56" i="3"/>
  <c r="F120" i="4"/>
  <c r="I120" s="1"/>
  <c r="F49" i="5"/>
  <c r="F69"/>
  <c r="J94" i="3"/>
  <c r="F95" i="4"/>
  <c r="I95" s="1"/>
  <c r="F198"/>
  <c r="J41" i="3"/>
  <c r="J82"/>
  <c r="J119"/>
  <c r="F109" i="4"/>
  <c r="I109" s="1"/>
  <c r="F128"/>
  <c r="I128" s="1"/>
  <c r="H81"/>
  <c r="G40"/>
  <c r="G227"/>
  <c r="H93"/>
  <c r="J213" i="3"/>
  <c r="G107" i="4"/>
  <c r="H88"/>
  <c r="H127"/>
  <c r="H20"/>
  <c r="H74"/>
  <c r="H197"/>
  <c r="G185"/>
  <c r="F239"/>
  <c r="I239" s="1"/>
  <c r="H185"/>
  <c r="G21"/>
  <c r="J238" i="3"/>
  <c r="H143" i="5"/>
  <c r="H15" i="4"/>
  <c r="G76" i="12"/>
  <c r="H87" i="4"/>
  <c r="J34" i="3"/>
  <c r="H41" i="4"/>
  <c r="F35"/>
  <c r="I35" s="1"/>
  <c r="G143" i="5"/>
  <c r="H219" i="4"/>
  <c r="G220"/>
  <c r="G198"/>
  <c r="F39" i="5"/>
  <c r="F21" i="4"/>
  <c r="G71" i="11"/>
  <c r="G71" i="12"/>
  <c r="F144" i="5"/>
  <c r="I144" s="1"/>
  <c r="G53" i="11"/>
  <c r="G18"/>
  <c r="F23" i="5"/>
  <c r="I23" s="1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F12" i="5"/>
  <c r="I12" s="1"/>
  <c r="H11"/>
  <c r="H10" s="1"/>
  <c r="G15" i="4"/>
  <c r="G20"/>
  <c r="H106"/>
  <c r="H107"/>
  <c r="G213"/>
  <c r="H226"/>
  <c r="G226"/>
  <c r="G231"/>
  <c r="G232"/>
  <c r="H14"/>
  <c r="G126"/>
  <c r="H62"/>
  <c r="H63"/>
  <c r="H126"/>
  <c r="G81"/>
  <c r="G92"/>
  <c r="G93"/>
  <c r="G183"/>
  <c r="G184"/>
  <c r="G62"/>
  <c r="G63"/>
  <c r="H73"/>
  <c r="G14"/>
  <c r="G218"/>
  <c r="G219"/>
  <c r="H183"/>
  <c r="H184"/>
  <c r="H213"/>
  <c r="G86"/>
  <c r="G87"/>
  <c r="K7" i="2"/>
  <c r="J7" s="1"/>
  <c r="F108" i="4" l="1"/>
  <c r="I108" s="1"/>
  <c r="J73" i="3"/>
  <c r="I198" i="4"/>
  <c r="I15"/>
  <c r="I74"/>
  <c r="I21"/>
  <c r="J107" i="3"/>
  <c r="J197"/>
  <c r="F127" i="4"/>
  <c r="I127" s="1"/>
  <c r="J127" i="3"/>
  <c r="J63"/>
  <c r="J64"/>
  <c r="F87" i="4"/>
  <c r="I87" s="1"/>
  <c r="J87" i="3"/>
  <c r="I88" i="4"/>
  <c r="H61" i="11"/>
  <c r="H58" s="1"/>
  <c r="I81" i="5"/>
  <c r="H36" i="11"/>
  <c r="H33" s="1"/>
  <c r="I49" i="5"/>
  <c r="H81" i="11"/>
  <c r="I154" i="5"/>
  <c r="I57" i="4"/>
  <c r="H46" i="11"/>
  <c r="H44" i="12" s="1"/>
  <c r="H39" s="1"/>
  <c r="I69" i="5"/>
  <c r="F233" i="4"/>
  <c r="I233" s="1"/>
  <c r="H31" i="11"/>
  <c r="H28" s="1"/>
  <c r="I39" i="5"/>
  <c r="J20" i="3"/>
  <c r="F232" i="4"/>
  <c r="F102" i="5"/>
  <c r="K81" i="11"/>
  <c r="J78"/>
  <c r="J79" i="12"/>
  <c r="J76" s="1"/>
  <c r="H26" i="11"/>
  <c r="G16"/>
  <c r="G11" s="1"/>
  <c r="I36"/>
  <c r="K39" i="12"/>
  <c r="K41"/>
  <c r="K36" s="1"/>
  <c r="H76" i="11"/>
  <c r="H21"/>
  <c r="H19" i="12" s="1"/>
  <c r="K28" i="11"/>
  <c r="K29" i="12"/>
  <c r="K26" s="1"/>
  <c r="I78" i="11"/>
  <c r="I68" s="1"/>
  <c r="I79" i="12"/>
  <c r="I76" s="1"/>
  <c r="F144" i="4"/>
  <c r="I144" s="1"/>
  <c r="J143" i="3"/>
  <c r="J226"/>
  <c r="F227" i="4"/>
  <c r="I227" s="1"/>
  <c r="H142"/>
  <c r="H141"/>
  <c r="G142"/>
  <c r="G141"/>
  <c r="J55" i="3"/>
  <c r="G11" i="5"/>
  <c r="G10" s="1"/>
  <c r="G9" s="1"/>
  <c r="F185" i="4"/>
  <c r="I185" s="1"/>
  <c r="F64"/>
  <c r="I64" s="1"/>
  <c r="F197"/>
  <c r="I56"/>
  <c r="J40" i="3"/>
  <c r="F220" i="4"/>
  <c r="I220" s="1"/>
  <c r="J219" i="3"/>
  <c r="F58" i="11"/>
  <c r="F82" i="4"/>
  <c r="I82" s="1"/>
  <c r="F73"/>
  <c r="F119"/>
  <c r="I119" s="1"/>
  <c r="F20"/>
  <c r="I20" s="1"/>
  <c r="F78" i="11"/>
  <c r="J126" i="3"/>
  <c r="F39" i="12"/>
  <c r="J93" i="3"/>
  <c r="G31" i="12"/>
  <c r="G33" i="11"/>
  <c r="G13" s="1"/>
  <c r="G8" s="1"/>
  <c r="F143" i="5"/>
  <c r="I143" s="1"/>
  <c r="J33" i="11"/>
  <c r="J34" i="12"/>
  <c r="J31" s="1"/>
  <c r="H118" i="4"/>
  <c r="H117"/>
  <c r="G118"/>
  <c r="J81" i="3"/>
  <c r="F94" i="4"/>
  <c r="I94" s="1"/>
  <c r="F68" i="5"/>
  <c r="I68" s="1"/>
  <c r="F41" i="4"/>
  <c r="I41" s="1"/>
  <c r="J118" i="3"/>
  <c r="G39" i="4"/>
  <c r="H19"/>
  <c r="H92"/>
  <c r="J212" i="3"/>
  <c r="F213" i="4"/>
  <c r="I213" s="1"/>
  <c r="J237" i="3"/>
  <c r="F238" i="4"/>
  <c r="I238" s="1"/>
  <c r="G106"/>
  <c r="H39"/>
  <c r="H40"/>
  <c r="H196"/>
  <c r="H232"/>
  <c r="I74" i="12"/>
  <c r="I71" i="11"/>
  <c r="J74" i="12"/>
  <c r="J33" i="3"/>
  <c r="H231" i="4"/>
  <c r="G66" i="12"/>
  <c r="F73" i="11"/>
  <c r="H86" i="4"/>
  <c r="F34"/>
  <c r="I34" s="1"/>
  <c r="G197"/>
  <c r="J13" i="3"/>
  <c r="H218" i="4"/>
  <c r="G69" i="12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F11" i="5"/>
  <c r="H72" i="4"/>
  <c r="G125"/>
  <c r="G196"/>
  <c r="G13"/>
  <c r="G212"/>
  <c r="G211"/>
  <c r="G225"/>
  <c r="G224"/>
  <c r="G80"/>
  <c r="H212"/>
  <c r="H9" i="5"/>
  <c r="H13" i="4"/>
  <c r="G19"/>
  <c r="H125"/>
  <c r="H225"/>
  <c r="H59" i="12" l="1"/>
  <c r="H56" s="1"/>
  <c r="H29"/>
  <c r="H26" s="1"/>
  <c r="H43" i="11"/>
  <c r="H38" s="1"/>
  <c r="F63" i="4"/>
  <c r="I63" s="1"/>
  <c r="J72" i="3"/>
  <c r="H41" i="12"/>
  <c r="H36" s="1"/>
  <c r="J19" i="3"/>
  <c r="I11" i="5"/>
  <c r="I232" i="4"/>
  <c r="I197"/>
  <c r="H34" i="12"/>
  <c r="H31" s="1"/>
  <c r="F107" i="4"/>
  <c r="I107" s="1"/>
  <c r="J106" i="3"/>
  <c r="H79" i="12"/>
  <c r="H76" s="1"/>
  <c r="H78" i="11"/>
  <c r="I73" i="4"/>
  <c r="F184"/>
  <c r="I184" s="1"/>
  <c r="J184" i="3"/>
  <c r="F86" i="4"/>
  <c r="I86" s="1"/>
  <c r="J86" i="3"/>
  <c r="J232"/>
  <c r="J62"/>
  <c r="H41" i="11"/>
  <c r="F196" i="4"/>
  <c r="I196" s="1"/>
  <c r="J196" i="3"/>
  <c r="H66" i="11"/>
  <c r="H56" s="1"/>
  <c r="I102" i="5"/>
  <c r="I69" i="12"/>
  <c r="I34"/>
  <c r="I31" s="1"/>
  <c r="I33" i="11"/>
  <c r="I13" s="1"/>
  <c r="I8" s="1"/>
  <c r="H73"/>
  <c r="H71"/>
  <c r="H74" i="12"/>
  <c r="H24"/>
  <c r="H21" s="1"/>
  <c r="H23" i="11"/>
  <c r="H16"/>
  <c r="H18"/>
  <c r="I16"/>
  <c r="I11" s="1"/>
  <c r="K78"/>
  <c r="K79" i="12"/>
  <c r="K76" s="1"/>
  <c r="F143" i="4"/>
  <c r="I143" s="1"/>
  <c r="J142" i="3"/>
  <c r="J225"/>
  <c r="F226" i="4"/>
  <c r="I226" s="1"/>
  <c r="F68" i="11"/>
  <c r="E81"/>
  <c r="E78" s="1"/>
  <c r="I55" i="4"/>
  <c r="J183" i="3"/>
  <c r="F80" i="5"/>
  <c r="I80" s="1"/>
  <c r="F43" i="11"/>
  <c r="F38" s="1"/>
  <c r="F41"/>
  <c r="E44" i="12"/>
  <c r="E46" i="11"/>
  <c r="E41" s="1"/>
  <c r="E61"/>
  <c r="E58" s="1"/>
  <c r="F72" i="4"/>
  <c r="F126"/>
  <c r="I126" s="1"/>
  <c r="J125" i="3"/>
  <c r="F40" i="4"/>
  <c r="I40" s="1"/>
  <c r="E31" i="11"/>
  <c r="E28" s="1"/>
  <c r="J92" i="3"/>
  <c r="F76" i="12"/>
  <c r="F93" i="4"/>
  <c r="I93" s="1"/>
  <c r="F26" i="12"/>
  <c r="F19" i="4"/>
  <c r="I19" s="1"/>
  <c r="F212"/>
  <c r="I212" s="1"/>
  <c r="F219"/>
  <c r="I219" s="1"/>
  <c r="G14" i="12"/>
  <c r="G9" s="1"/>
  <c r="J80" i="3"/>
  <c r="G11" i="12"/>
  <c r="G6" s="1"/>
  <c r="F28" i="11"/>
  <c r="J39" i="3"/>
  <c r="F41" i="12"/>
  <c r="F36" s="1"/>
  <c r="K33" i="11"/>
  <c r="K34" i="12"/>
  <c r="K31" s="1"/>
  <c r="E36" i="11"/>
  <c r="E33" s="1"/>
  <c r="H116" i="4"/>
  <c r="F118"/>
  <c r="I118" s="1"/>
  <c r="J117" i="3"/>
  <c r="G116" i="4"/>
  <c r="G117"/>
  <c r="F81"/>
  <c r="I81" s="1"/>
  <c r="F33" i="11"/>
  <c r="G79" i="4"/>
  <c r="H80"/>
  <c r="H18"/>
  <c r="H224"/>
  <c r="J73" i="11"/>
  <c r="J68" s="1"/>
  <c r="J71"/>
  <c r="J12" i="3"/>
  <c r="F13" i="4"/>
  <c r="I13" s="1"/>
  <c r="F237"/>
  <c r="I237" s="1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E26"/>
  <c r="E23" s="1"/>
  <c r="J18"/>
  <c r="J13" s="1"/>
  <c r="J16"/>
  <c r="K64" i="12"/>
  <c r="K63" i="11"/>
  <c r="K53" s="1"/>
  <c r="K56"/>
  <c r="J69" i="12"/>
  <c r="J71"/>
  <c r="J66" s="1"/>
  <c r="E39"/>
  <c r="F18" i="11"/>
  <c r="F16"/>
  <c r="I16" i="12"/>
  <c r="H61" i="4"/>
  <c r="H71"/>
  <c r="H12"/>
  <c r="G12"/>
  <c r="G194"/>
  <c r="G195"/>
  <c r="G18"/>
  <c r="E59" i="12" l="1"/>
  <c r="E29"/>
  <c r="E26"/>
  <c r="K68" i="11"/>
  <c r="J71" i="3"/>
  <c r="E36" i="12"/>
  <c r="J18" i="3"/>
  <c r="F62" i="4"/>
  <c r="I62" s="1"/>
  <c r="F106"/>
  <c r="I106" s="1"/>
  <c r="J53" i="3"/>
  <c r="J54"/>
  <c r="H64" i="12"/>
  <c r="H61" s="1"/>
  <c r="H51" s="1"/>
  <c r="H63" i="11"/>
  <c r="H53" s="1"/>
  <c r="J211" i="3"/>
  <c r="J218"/>
  <c r="J231"/>
  <c r="F231" i="4"/>
  <c r="I231" s="1"/>
  <c r="H68" i="11"/>
  <c r="F194" i="4"/>
  <c r="J195" i="3"/>
  <c r="I72" i="4"/>
  <c r="H69" i="12"/>
  <c r="H71"/>
  <c r="H66" s="1"/>
  <c r="E76"/>
  <c r="I14"/>
  <c r="I9" s="1"/>
  <c r="H11" i="11"/>
  <c r="H16" i="12"/>
  <c r="H11" s="1"/>
  <c r="H14"/>
  <c r="I11"/>
  <c r="I6" s="1"/>
  <c r="H13" i="11"/>
  <c r="J141" i="3"/>
  <c r="F142" i="4"/>
  <c r="I142" s="1"/>
  <c r="F225"/>
  <c r="I225" s="1"/>
  <c r="J224" i="3"/>
  <c r="F117" i="4"/>
  <c r="I117" s="1"/>
  <c r="F195"/>
  <c r="E43" i="11"/>
  <c r="E38" s="1"/>
  <c r="I54" i="4"/>
  <c r="F183"/>
  <c r="I183" s="1"/>
  <c r="J79" i="3"/>
  <c r="F10" i="5"/>
  <c r="I10" s="1"/>
  <c r="F56" i="11"/>
  <c r="F11" s="1"/>
  <c r="F63"/>
  <c r="F53" s="1"/>
  <c r="E41" i="12"/>
  <c r="E66" i="11"/>
  <c r="E63" s="1"/>
  <c r="E53" s="1"/>
  <c r="F56" i="12"/>
  <c r="E56" s="1"/>
  <c r="F218" i="4"/>
  <c r="I218" s="1"/>
  <c r="F71"/>
  <c r="I71" s="1"/>
  <c r="F80"/>
  <c r="I80" s="1"/>
  <c r="F39"/>
  <c r="I39" s="1"/>
  <c r="E79" i="12"/>
  <c r="F92" i="4"/>
  <c r="I92" s="1"/>
  <c r="F125"/>
  <c r="I125" s="1"/>
  <c r="E34" i="12"/>
  <c r="K74"/>
  <c r="E74" s="1"/>
  <c r="F31"/>
  <c r="E31" s="1"/>
  <c r="H11" i="4"/>
  <c r="F12"/>
  <c r="I12" s="1"/>
  <c r="E76" i="11"/>
  <c r="E73" s="1"/>
  <c r="E68" s="1"/>
  <c r="K71"/>
  <c r="J8"/>
  <c r="J11"/>
  <c r="H194" i="4"/>
  <c r="H195"/>
  <c r="G61"/>
  <c r="F18"/>
  <c r="I18" s="1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K8" i="11" l="1"/>
  <c r="F211" i="4"/>
  <c r="I211" s="1"/>
  <c r="H54" i="12"/>
  <c r="H9" s="1"/>
  <c r="I195" i="4"/>
  <c r="J11" i="3"/>
  <c r="J61"/>
  <c r="I53" i="4"/>
  <c r="J194" i="3"/>
  <c r="H8" i="11"/>
  <c r="I194" i="4"/>
  <c r="H6" i="12"/>
  <c r="J116" i="3"/>
  <c r="F141" i="4"/>
  <c r="I141" s="1"/>
  <c r="F224"/>
  <c r="I224" s="1"/>
  <c r="F8" i="11"/>
  <c r="F9" i="5"/>
  <c r="I9" s="1"/>
  <c r="F79" i="4"/>
  <c r="I79" s="1"/>
  <c r="E56" i="11"/>
  <c r="F61" i="12"/>
  <c r="F51" s="1"/>
  <c r="F54"/>
  <c r="F9" s="1"/>
  <c r="E64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E8" s="1"/>
  <c r="K51" i="12"/>
  <c r="K16"/>
  <c r="K11" s="1"/>
  <c r="K14"/>
  <c r="E14" s="1"/>
  <c r="D31" i="6" l="1"/>
  <c r="D30" s="1"/>
  <c r="G30" s="1"/>
  <c r="F116" i="4"/>
  <c r="I116" s="1"/>
  <c r="E54" i="12"/>
  <c r="E61"/>
  <c r="E51"/>
  <c r="E71"/>
  <c r="E11" i="11"/>
  <c r="H166" i="5"/>
  <c r="G249" i="4"/>
  <c r="K9" i="12"/>
  <c r="E9" s="1"/>
  <c r="E11"/>
  <c r="F6"/>
  <c r="K6"/>
  <c r="E16"/>
  <c r="G31" i="6" l="1"/>
  <c r="D29"/>
  <c r="D28" s="1"/>
  <c r="I10" i="4"/>
  <c r="J10" i="3"/>
  <c r="H249" i="4"/>
  <c r="G166" i="5"/>
  <c r="E6" i="12"/>
  <c r="F249" i="4" l="1"/>
  <c r="I249" s="1"/>
  <c r="J249" i="3"/>
  <c r="G29" i="6"/>
  <c r="F166" i="5"/>
  <c r="I166" s="1"/>
  <c r="D23" i="6"/>
  <c r="G28"/>
  <c r="G23" l="1"/>
  <c r="D9"/>
  <c r="G9" s="1"/>
</calcChain>
</file>

<file path=xl/sharedStrings.xml><?xml version="1.0" encoding="utf-8"?>
<sst xmlns="http://schemas.openxmlformats.org/spreadsheetml/2006/main" count="6700" uniqueCount="950">
  <si>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</si>
  <si>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</si>
  <si>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</si>
  <si>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</si>
  <si>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</si>
  <si>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</si>
  <si>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</si>
  <si>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</si>
  <si>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</si>
  <si>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</si>
  <si>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</si>
  <si>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</si>
  <si>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</si>
  <si>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</si>
  <si>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</si>
  <si>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</si>
  <si>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</si>
  <si>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</si>
  <si>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</si>
  <si>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</si>
  <si>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</si>
  <si>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</si>
  <si>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</si>
  <si>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</si>
  <si>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</si>
  <si>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</si>
  <si>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</si>
  <si>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</si>
  <si>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</si>
  <si>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</si>
  <si>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</si>
  <si>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</si>
  <si>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</si>
  <si>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</si>
  <si>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</si>
  <si>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</si>
  <si>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</si>
  <si>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</si>
  <si>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</si>
  <si>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</si>
  <si>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</si>
  <si>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</si>
  <si>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</si>
  <si>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</si>
  <si>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</si>
  <si>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</si>
  <si>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</si>
  <si>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</si>
  <si>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</si>
  <si>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</si>
  <si>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</si>
  <si>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</si>
  <si>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</si>
  <si>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</si>
  <si>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</si>
  <si>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</si>
  <si>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</si>
  <si>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</si>
  <si>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</si>
  <si>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</si>
  <si>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</si>
  <si>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</si>
  <si>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</si>
  <si>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</si>
  <si>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</si>
  <si>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</si>
  <si>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</si>
  <si>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</si>
  <si>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</si>
  <si>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</si>
  <si>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</si>
  <si>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</si>
  <si>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</si>
  <si>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</si>
  <si>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</si>
  <si>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</si>
  <si>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</si>
  <si>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</si>
  <si>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</si>
  <si>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</si>
  <si>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</si>
  <si>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</si>
  <si>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</si>
  <si>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</si>
  <si>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</si>
  <si>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</si>
  <si>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</si>
  <si>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</si>
  <si>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</si>
  <si>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</si>
  <si>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</si>
  <si>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</si>
  <si>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</si>
  <si>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</si>
  <si>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</si>
  <si>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</si>
  <si>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</si>
  <si>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</si>
  <si>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</si>
  <si>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</si>
  <si>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</si>
  <si>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</si>
  <si>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</si>
  <si>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</si>
  <si>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</si>
  <si>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</si>
  <si>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</si>
  <si>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</si>
  <si>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</si>
  <si>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</si>
  <si>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</si>
  <si>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</si>
  <si>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</si>
  <si>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</si>
  <si>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</si>
  <si>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</si>
  <si>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</si>
  <si>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</si>
  <si>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</si>
  <si>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</si>
  <si>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</si>
  <si>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</si>
  <si>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</si>
  <si>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</si>
  <si>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</si>
  <si>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</si>
  <si>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</si>
  <si>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</si>
  <si>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</si>
  <si>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</si>
  <si>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</si>
  <si>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</si>
  <si>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</si>
  <si>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</si>
  <si>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</si>
  <si>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</si>
  <si>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</si>
  <si>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</si>
  <si>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</si>
  <si>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</si>
  <si>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</si>
  <si>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</si>
  <si>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</si>
  <si>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</si>
  <si>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</si>
  <si>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</si>
  <si>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</si>
  <si>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</si>
  <si>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</si>
  <si>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</si>
  <si>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</si>
  <si>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</si>
  <si>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</si>
  <si>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</si>
  <si>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</si>
  <si>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</si>
  <si>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</si>
  <si>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</si>
  <si>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</si>
  <si>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</si>
  <si>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</si>
  <si>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</si>
  <si>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</si>
  <si>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</si>
  <si>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</si>
  <si>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</si>
  <si>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</si>
  <si>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</si>
  <si>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</si>
  <si>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</si>
  <si>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</si>
  <si>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</si>
  <si>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</si>
  <si>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</si>
  <si>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</si>
  <si>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</si>
  <si>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</si>
  <si>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</si>
  <si>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</si>
  <si>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</si>
  <si>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</si>
  <si>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</si>
  <si>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</si>
  <si>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</si>
  <si>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</si>
  <si>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</si>
  <si>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</si>
  <si>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</si>
  <si>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</si>
  <si>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</si>
  <si>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</si>
  <si>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</si>
  <si>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</si>
  <si>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</si>
  <si>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</si>
  <si>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</si>
  <si>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</si>
  <si>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</si>
  <si>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</si>
  <si>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</si>
  <si>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</si>
  <si>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</si>
  <si>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</si>
  <si>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</si>
  <si>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</si>
  <si>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</si>
  <si>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</si>
  <si>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</si>
  <si>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</si>
  <si>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</si>
  <si>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</si>
  <si>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</si>
  <si>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</si>
  <si>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</si>
  <si>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</si>
  <si>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</si>
  <si>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</si>
  <si>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</si>
  <si>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</si>
  <si>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</si>
  <si>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</si>
  <si>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</si>
  <si>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</si>
  <si>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</si>
  <si>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</si>
  <si>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</si>
  <si>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</si>
  <si>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</si>
  <si>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</si>
  <si>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</si>
  <si>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</si>
  <si>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</si>
  <si>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</si>
  <si>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</si>
  <si>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</si>
  <si>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</si>
  <si>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</si>
  <si>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</si>
  <si>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</si>
  <si>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</si>
  <si>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</si>
  <si>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</si>
  <si>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</si>
  <si>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</si>
  <si>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</si>
  <si>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</si>
  <si>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</si>
  <si>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</si>
  <si>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</si>
  <si>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</si>
  <si>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</si>
  <si>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</si>
  <si>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</si>
  <si>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</si>
  <si>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</si>
  <si>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</si>
  <si>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</si>
  <si>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</si>
  <si>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</si>
  <si>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</si>
  <si>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</si>
  <si>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</si>
  <si>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</si>
  <si>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</si>
  <si>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</si>
  <si>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</si>
  <si>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</si>
  <si>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</si>
  <si>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</si>
  <si>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</si>
  <si>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</si>
  <si>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</si>
  <si>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</si>
  <si>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</si>
  <si>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</si>
  <si>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</si>
  <si>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</si>
  <si>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</si>
  <si>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</si>
  <si>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</si>
  <si>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</si>
  <si>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</si>
  <si>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</si>
  <si>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</si>
  <si>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</si>
  <si>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</si>
  <si>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</si>
  <si>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</si>
  <si>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</si>
  <si>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</si>
  <si>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</si>
  <si>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</si>
  <si>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</si>
  <si>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</si>
  <si>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</si>
  <si>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</si>
  <si>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</si>
  <si>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</si>
  <si>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</si>
  <si>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</si>
  <si>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</si>
  <si>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</si>
  <si>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</si>
  <si>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</si>
  <si>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</si>
  <si>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</si>
  <si>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</si>
  <si>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</si>
  <si>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</si>
  <si>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</si>
  <si>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</si>
  <si>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</si>
  <si>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</si>
  <si>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</si>
  <si>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</si>
  <si>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</si>
  <si>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</si>
  <si>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</si>
  <si>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</si>
  <si>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</si>
  <si>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</si>
  <si>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</si>
  <si>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</si>
  <si>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</si>
  <si>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</si>
  <si>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</si>
  <si>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</si>
  <si>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</si>
  <si>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</si>
  <si>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</si>
  <si>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</si>
  <si>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</si>
  <si>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</si>
  <si>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</si>
  <si>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</si>
  <si>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</si>
  <si>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</si>
  <si>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</si>
  <si>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</si>
  <si>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</si>
  <si>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</si>
  <si>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</si>
  <si>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</si>
  <si>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</si>
  <si>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</si>
  <si>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</si>
  <si>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</si>
  <si>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</si>
  <si>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</si>
  <si>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</si>
  <si>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</si>
  <si>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</si>
  <si>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</si>
  <si>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</si>
  <si>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</si>
  <si>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</si>
  <si>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</si>
  <si>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</si>
  <si>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</si>
  <si>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</si>
  <si>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</si>
  <si>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</si>
  <si>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</si>
  <si>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</si>
  <si>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</si>
  <si>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</si>
  <si>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</si>
  <si>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</si>
  <si>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</si>
  <si>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</si>
  <si>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</si>
  <si>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</si>
  <si>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</si>
  <si>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</si>
  <si>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</si>
  <si>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</si>
  <si>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</si>
  <si>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</si>
  <si>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</si>
  <si>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</si>
  <si>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</si>
  <si>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</si>
  <si>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</si>
  <si>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</si>
  <si>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</si>
  <si>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</si>
  <si>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</si>
  <si>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</si>
  <si>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</si>
  <si>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</si>
  <si>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</si>
  <si>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</si>
  <si>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</si>
  <si>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</si>
  <si>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</si>
  <si>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</si>
  <si>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</si>
  <si>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</si>
  <si>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</si>
  <si>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</si>
  <si>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</si>
  <si>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</si>
  <si>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</si>
  <si>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</si>
  <si>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</si>
  <si>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</si>
  <si>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</si>
  <si>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</si>
  <si>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</si>
  <si>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</si>
  <si>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</si>
  <si>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</si>
  <si>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</si>
  <si>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</si>
  <si>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</si>
  <si>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</si>
  <si>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</si>
  <si>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</si>
  <si>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</si>
  <si>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</si>
  <si>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</si>
  <si>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</si>
  <si>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</si>
  <si>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</si>
  <si>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</si>
  <si>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</si>
  <si>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</si>
  <si>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</si>
  <si>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</si>
  <si>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</si>
  <si>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</si>
  <si>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</si>
  <si>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</si>
  <si>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</si>
  <si>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</si>
  <si>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</si>
  <si>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</si>
  <si>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</si>
  <si>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</si>
  <si>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</si>
  <si>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</si>
  <si>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</si>
  <si>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</si>
  <si>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</si>
  <si>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</si>
  <si>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</si>
  <si>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</si>
  <si>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</si>
  <si>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</si>
  <si>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</si>
  <si>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</si>
  <si>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</si>
  <si>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</si>
  <si>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</si>
  <si>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</si>
  <si>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</si>
  <si>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</si>
  <si>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</si>
  <si>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</si>
  <si>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</si>
  <si>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</si>
  <si>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</si>
  <si>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</si>
  <si>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</si>
  <si>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</si>
  <si>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</si>
  <si>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</si>
  <si>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</si>
  <si>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</si>
  <si>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</si>
  <si>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</si>
  <si>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</si>
  <si>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</si>
  <si>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</si>
  <si>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</si>
  <si>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</si>
  <si>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</si>
  <si>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</si>
  <si>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</si>
  <si>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</si>
  <si>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</si>
  <si>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</si>
  <si>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</si>
  <si>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</si>
  <si>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</si>
  <si>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</si>
  <si>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</si>
  <si>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</si>
  <si>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</si>
  <si>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</si>
  <si>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</si>
  <si>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</si>
  <si>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</si>
  <si>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</si>
  <si>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</si>
  <si>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</si>
  <si>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</si>
  <si>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</si>
  <si>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</si>
  <si>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</si>
  <si>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</si>
  <si>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</si>
  <si>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</si>
  <si>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</si>
  <si>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</si>
  <si>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</si>
  <si>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</si>
  <si>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</si>
  <si>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</si>
  <si>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</si>
  <si>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</si>
  <si>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</si>
  <si>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</si>
  <si>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</si>
  <si>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</si>
  <si>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</si>
  <si>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</si>
  <si>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</si>
  <si>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</si>
  <si>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</si>
  <si>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</si>
  <si>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</si>
  <si>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</si>
  <si>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</si>
  <si>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</si>
  <si>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</si>
  <si>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</si>
  <si>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</si>
  <si>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</si>
  <si>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</si>
  <si>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</si>
  <si>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</si>
  <si>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</si>
  <si>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</si>
  <si>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</si>
  <si>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</si>
  <si>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</si>
  <si>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</si>
  <si>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</si>
  <si>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</si>
  <si>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</si>
  <si>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</si>
  <si>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</si>
  <si>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</si>
  <si>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</si>
  <si>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</si>
  <si>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</si>
  <si>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</si>
  <si>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</si>
  <si>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</si>
  <si>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</si>
  <si>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</si>
  <si>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</si>
  <si>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</si>
  <si>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</si>
  <si>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</si>
  <si>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</si>
  <si>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</si>
  <si>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</si>
  <si>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</si>
  <si>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</si>
  <si>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</si>
  <si>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</si>
  <si>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</si>
  <si>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</si>
  <si>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</si>
  <si>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</si>
  <si>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</si>
  <si>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</si>
  <si>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</si>
  <si>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</si>
  <si>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</si>
  <si>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</si>
  <si>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</si>
  <si>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</si>
  <si>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</si>
  <si>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</si>
  <si>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</si>
  <si>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</si>
  <si>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</si>
  <si>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</si>
  <si>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</si>
  <si>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</si>
  <si>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</si>
  <si>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</si>
  <si>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</si>
  <si>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</si>
  <si>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</si>
  <si>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</si>
  <si>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</si>
  <si>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</si>
  <si>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</si>
  <si>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</si>
  <si>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</si>
  <si>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</si>
  <si>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</si>
  <si>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</si>
  <si>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</si>
  <si>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</si>
  <si>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</si>
  <si>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</si>
  <si>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</si>
  <si>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</si>
  <si>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</si>
  <si>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</si>
  <si>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</si>
  <si>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</si>
  <si>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</si>
  <si>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</si>
  <si>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</si>
  <si>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</si>
  <si>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</si>
  <si>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</si>
  <si>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</si>
  <si>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</si>
  <si>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</si>
  <si>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</si>
  <si>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</si>
  <si>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</si>
  <si>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</si>
  <si>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</si>
  <si>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</si>
  <si>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</si>
  <si>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</si>
  <si>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</si>
  <si>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</si>
  <si>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</si>
  <si>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</si>
  <si>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</si>
  <si>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</si>
  <si>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</si>
  <si>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</si>
  <si>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</si>
  <si>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</si>
  <si>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</si>
  <si>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</si>
  <si>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</si>
  <si>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</si>
  <si>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</si>
  <si>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</si>
  <si>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</si>
  <si>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</si>
  <si>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</si>
  <si>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</si>
  <si>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</si>
  <si>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</si>
  <si>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</si>
  <si>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</si>
  <si>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</si>
  <si>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</si>
  <si>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</si>
  <si>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</si>
  <si>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</si>
  <si>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</si>
  <si>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</si>
  <si>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</si>
  <si>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</si>
  <si>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</si>
  <si>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</si>
  <si>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</si>
  <si>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</si>
  <si>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</si>
  <si>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</si>
  <si>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</si>
  <si>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</si>
  <si>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</si>
  <si>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</si>
  <si>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</si>
  <si>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</si>
  <si>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</si>
  <si>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</si>
  <si>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</si>
  <si>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</si>
  <si>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</si>
  <si>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</si>
  <si>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</si>
  <si>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</si>
  <si>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</si>
  <si>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</si>
  <si>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</si>
  <si>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</si>
  <si>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</si>
  <si>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</si>
  <si>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</si>
  <si>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</si>
  <si>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</si>
  <si>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</si>
  <si>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</si>
  <si>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</si>
  <si>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</si>
  <si>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</si>
  <si>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</si>
  <si>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</si>
  <si>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</si>
  <si>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</si>
  <si>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</si>
  <si>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</si>
  <si>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</si>
  <si>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</si>
  <si>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</si>
  <si>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</si>
  <si>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</si>
  <si>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</si>
  <si>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</si>
  <si>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</si>
  <si>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</si>
  <si>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</si>
  <si>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</si>
  <si>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</si>
  <si>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</si>
  <si>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</si>
  <si>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</si>
  <si>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</si>
  <si>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</si>
  <si>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</si>
  <si>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</si>
  <si>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</si>
  <si>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</si>
  <si>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</si>
  <si>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</si>
  <si>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</si>
  <si>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</si>
  <si>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</si>
  <si>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</si>
  <si>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</si>
  <si>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</si>
  <si>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</si>
  <si>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</si>
  <si>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</si>
  <si>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</si>
  <si>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</si>
  <si>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</si>
  <si>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</si>
  <si>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</si>
  <si>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</si>
  <si>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</si>
  <si>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</si>
  <si>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</si>
  <si>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</si>
  <si>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</si>
  <si>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</si>
  <si>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</si>
  <si>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</si>
  <si>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</si>
  <si>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</si>
  <si>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</si>
  <si>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</si>
  <si>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</si>
  <si>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</si>
  <si>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</si>
  <si>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</si>
  <si>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</si>
  <si>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</si>
  <si>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</si>
  <si>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</si>
  <si>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</si>
  <si>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</si>
  <si>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</si>
  <si>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</si>
  <si>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</si>
  <si>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</si>
  <si>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</si>
  <si>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</si>
  <si>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</si>
  <si>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</si>
  <si>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</si>
  <si>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</si>
  <si>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</si>
  <si>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</si>
  <si>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</si>
  <si>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</si>
  <si>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</si>
  <si>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</si>
  <si>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</si>
  <si>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</si>
  <si>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</si>
  <si>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</si>
  <si>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</si>
  <si>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</si>
  <si>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</si>
  <si>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</si>
  <si>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</si>
  <si>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</si>
  <si>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</si>
  <si>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</si>
  <si>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</si>
  <si>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</si>
  <si>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</si>
  <si>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</si>
  <si>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</si>
  <si>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</si>
  <si>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</si>
  <si>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</si>
  <si>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</si>
  <si>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</si>
  <si>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</si>
  <si>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</si>
  <si>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</si>
  <si>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</si>
  <si>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</si>
  <si>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</si>
  <si>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</si>
  <si>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</si>
  <si>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</si>
  <si>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</si>
  <si>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</si>
  <si>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</si>
  <si>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</si>
  <si>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</si>
  <si>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Источники финансирования дефицита  бюджета _________________ поселения  
на 2025 год и на плановый период 2026 и 2027 годов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</si>
  <si>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</si>
  <si>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</si>
  <si>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</si>
  <si>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</si>
  <si>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</si>
  <si>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</si>
  <si>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</si>
  <si>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</si>
  <si>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</si>
  <si>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</si>
  <si>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Доходы  местного бюджета ____________________ поселения  по кодам видов доходов, подвидов доходов
 на  2025год и на плановый период 2026 и 2027 годов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</si>
  <si>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</si>
  <si>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</si>
  <si>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</si>
  <si>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</si>
  <si>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</si>
  <si>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</si>
  <si>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</si>
  <si>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</si>
  <si>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Процентные платежи по муниципальному долгу _____________ поселения Хохольского муципального района (Обслуживание государственного (муниципального) долга)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</si>
  <si>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</si>
  <si>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</si>
  <si>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</si>
  <si>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Доплаты к пенсиям муниципальных служащих _____________ поселения (Социальное обеспечение и иные выплаты населению)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</si>
  <si>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</si>
  <si>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</si>
  <si>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</si>
  <si>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</si>
  <si>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</si>
  <si>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</si>
  <si>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</si>
  <si>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</si>
  <si>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</si>
  <si>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</si>
  <si>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</si>
  <si>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</si>
  <si>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</si>
  <si>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</si>
  <si>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</si>
  <si>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</si>
  <si>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</si>
  <si>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</si>
  <si>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</si>
  <si>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</si>
  <si>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</si>
  <si>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</si>
  <si>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</si>
  <si>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</si>
  <si>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</si>
  <si>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</si>
  <si>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</si>
  <si>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</si>
  <si>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</si>
  <si>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</si>
  <si>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</si>
  <si>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</si>
  <si>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</si>
  <si>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</si>
  <si>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</si>
  <si>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</si>
  <si>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</si>
  <si>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</si>
  <si>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</si>
  <si>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</si>
  <si>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</si>
  <si>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</si>
  <si>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</si>
  <si>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</si>
  <si>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</si>
  <si>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</si>
  <si>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</si>
  <si>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Резервный фонд администрации _____________ поселения (Иные бюджетные ассигнования)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</si>
  <si>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</si>
  <si>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</si>
  <si>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</si>
  <si>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________________ сельского поселения  
на 2025 год и плановый период 2026 и 2027 годов</t>
  </si>
  <si>
    <t xml:space="preserve">Распределение 
бюджетных ассигнований по целевым статьям (муниципальным  
программам ___________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</si>
  <si>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</si>
  <si>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</si>
  <si>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</si>
  <si>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</si>
  <si>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</si>
  <si>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</si>
  <si>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</si>
  <si>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</si>
  <si>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</si>
  <si>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</si>
  <si>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</si>
  <si>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</si>
  <si>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</si>
  <si>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</si>
  <si>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t>Муниципальный дорожный фонд __________________ поселения Хохольского муниципального района Воронежской области
на 2025 год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</si>
  <si>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2025 год и на плановый период 2026 и 2027 годов</t>
  </si>
  <si>
    <t>Программа  муниципальных внутренних заимствований ________________ поселения 
на 2025 год и на плановый период 2026 и 2027 годов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</si>
  <si>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</si>
  <si>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</si>
  <si>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</si>
  <si>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</si>
  <si>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</si>
  <si>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</si>
  <si>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</si>
  <si>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</si>
  <si>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</si>
  <si>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</si>
  <si>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</si>
  <si>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</si>
  <si>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</si>
  <si>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</si>
  <si>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</si>
  <si>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</si>
  <si>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</si>
  <si>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</si>
  <si>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</si>
  <si>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</si>
  <si>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</si>
  <si>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</si>
  <si>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</si>
  <si>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</si>
  <si>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</si>
  <si>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</si>
  <si>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</si>
  <si>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</si>
  <si>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</si>
  <si>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</si>
  <si>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</si>
  <si>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</si>
  <si>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</si>
  <si>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</si>
  <si>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</si>
  <si>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</si>
  <si>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</si>
  <si>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</si>
  <si>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</si>
  <si>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</si>
  <si>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</si>
  <si>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</si>
  <si>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</si>
  <si>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к решению Совета народных депутатов Староникольского сельского  поселения Хохольского муниципального района Воронежской области "О бюджете Староникольского сельского поселения Хохольского муниципального района Воронежской области на 2025год и на плановый период 2026 и 2027 годов"</t>
  </si>
  <si>
    <t xml:space="preserve">Распределение бюджетных ассигнований по разделам, подразделам, целевым статьям (муниципальным  
программам Староникольского сельского поселения), группам видов расходов классификации расходов местного бюджета на 2025 год и плановый период 2026 и 2027 годов
</t>
  </si>
  <si>
    <t>от "24" декабря 2024 года № 30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</si>
</sst>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8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9" fontId="2" fillId="13" borderId="19" xfId="42" applyNumberFormat="1" applyFill="1" applyProtection="1">
      <alignment horizontal="center" vertical="top" shrinkToFit="1"/>
      <protection locked="0"/>
    </xf>
    <xf numFmtId="0" fontId="2" fillId="13" borderId="19" xfId="43" applyNumberFormat="1" applyFill="1" applyProtection="1">
      <alignment horizontal="left" vertical="top" wrapText="1"/>
      <protection locked="0"/>
    </xf>
    <xf numFmtId="4" fontId="2" fillId="13" borderId="19" xfId="44" applyNumberFormat="1" applyFill="1" applyProtection="1">
      <alignment horizontal="right" vertical="top" shrinkToFit="1"/>
    </xf>
    <xf numFmtId="4" fontId="2" fillId="13" borderId="19" xfId="44" applyNumberFormat="1" applyFill="1" applyProtection="1">
      <alignment horizontal="right" vertical="top" shrinkToFit="1"/>
      <protection locked="0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9" fontId="11" fillId="0" borderId="34" xfId="42" applyFont="1" applyBorder="1" applyProtection="1">
      <alignment horizontal="center" vertical="top" shrinkToFit="1"/>
      <protection locked="0"/>
    </xf>
    <xf numFmtId="49" fontId="11" fillId="0" borderId="34" xfId="42" applyFont="1" applyBorder="1" applyAlignment="1" applyProtection="1">
      <alignment horizontal="center" vertical="top" wrapText="1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164" fontId="22" fillId="2" borderId="34" xfId="53" applyFont="1" applyBorder="1" applyAlignment="1">
      <alignment horizontal="center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2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0" fontId="17" fillId="10" borderId="0" xfId="0" applyFont="1" applyFill="1" applyAlignment="1" applyProtection="1">
      <alignment horizontal="center"/>
      <protection locked="0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2" sqref="F32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72" t="s">
        <v>717</v>
      </c>
      <c r="F1" s="272"/>
    </row>
    <row r="2" spans="1:12" ht="93.6" customHeight="1">
      <c r="E2" s="273" t="s">
        <v>810</v>
      </c>
      <c r="F2" s="273"/>
    </row>
    <row r="3" spans="1:12" ht="15.6" customHeight="1">
      <c r="E3" s="272" t="s">
        <v>811</v>
      </c>
      <c r="F3" s="272"/>
    </row>
    <row r="4" spans="1:12" ht="49.9" customHeight="1">
      <c r="A4" s="271" t="s">
        <v>809</v>
      </c>
      <c r="B4" s="271"/>
      <c r="C4" s="271"/>
      <c r="D4" s="271"/>
      <c r="E4" s="271"/>
      <c r="F4" s="271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70" t="s">
        <v>359</v>
      </c>
      <c r="F6" s="270"/>
      <c r="G6" s="60"/>
      <c r="H6" s="61"/>
      <c r="I6" s="61"/>
      <c r="J6" s="61"/>
      <c r="K6" s="61"/>
      <c r="L6" s="61"/>
    </row>
    <row r="7" spans="1:12" ht="50.45" customHeight="1">
      <c r="A7" s="62" t="s">
        <v>602</v>
      </c>
      <c r="B7" s="62" t="s">
        <v>360</v>
      </c>
      <c r="C7" s="62" t="s">
        <v>469</v>
      </c>
      <c r="D7" s="63" t="s">
        <v>361</v>
      </c>
      <c r="E7" s="63" t="s">
        <v>468</v>
      </c>
      <c r="F7" s="63" t="s">
        <v>819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470</v>
      </c>
      <c r="C9" s="68" t="s">
        <v>471</v>
      </c>
      <c r="D9" s="69">
        <f>+D10+D15+D23+D32</f>
        <v>-3.6519999997835839E-2</v>
      </c>
      <c r="E9" s="69">
        <f>+E10+E15+E23+E32</f>
        <v>3.4799999993992969E-3</v>
      </c>
      <c r="F9" s="69">
        <f>+F10+F15+F23+F32</f>
        <v>-3.6519999999654829E-2</v>
      </c>
      <c r="G9" s="70">
        <f>D9+E9+F9</f>
        <v>-6.9559999998091371E-2</v>
      </c>
    </row>
    <row r="10" spans="1:12" ht="25.5">
      <c r="A10" s="269">
        <v>1</v>
      </c>
      <c r="B10" s="71" t="s">
        <v>472</v>
      </c>
      <c r="C10" s="72" t="s">
        <v>473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9"/>
      <c r="B11" s="74" t="s">
        <v>812</v>
      </c>
      <c r="C11" s="75" t="s">
        <v>474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9"/>
      <c r="B12" s="74" t="s">
        <v>813</v>
      </c>
      <c r="C12" s="75" t="s">
        <v>475</v>
      </c>
      <c r="D12" s="77"/>
      <c r="E12" s="77"/>
      <c r="F12" s="77"/>
      <c r="G12" s="70">
        <f t="shared" si="1"/>
        <v>0</v>
      </c>
    </row>
    <row r="13" spans="1:12" ht="25.5">
      <c r="A13" s="269"/>
      <c r="B13" s="74" t="s">
        <v>476</v>
      </c>
      <c r="C13" s="75" t="s">
        <v>477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9"/>
      <c r="B14" s="74" t="s">
        <v>478</v>
      </c>
      <c r="C14" s="75" t="s">
        <v>479</v>
      </c>
      <c r="D14" s="77"/>
      <c r="E14" s="77"/>
      <c r="F14" s="77"/>
      <c r="G14" s="70">
        <f t="shared" si="1"/>
        <v>0</v>
      </c>
    </row>
    <row r="15" spans="1:12" ht="25.5">
      <c r="A15" s="269">
        <v>2</v>
      </c>
      <c r="B15" s="71" t="s">
        <v>588</v>
      </c>
      <c r="C15" s="72" t="s">
        <v>480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9"/>
      <c r="B16" s="74" t="s">
        <v>622</v>
      </c>
      <c r="C16" s="75" t="s">
        <v>814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9"/>
      <c r="B17" s="74" t="s">
        <v>621</v>
      </c>
      <c r="C17" s="75" t="s">
        <v>627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9"/>
      <c r="B18" s="74" t="s">
        <v>619</v>
      </c>
      <c r="C18" s="75" t="s">
        <v>620</v>
      </c>
      <c r="D18" s="77"/>
      <c r="E18" s="77"/>
      <c r="F18" s="77"/>
      <c r="G18" s="70">
        <f t="shared" si="1"/>
        <v>0</v>
      </c>
    </row>
    <row r="19" spans="1:7" ht="51">
      <c r="A19" s="269"/>
      <c r="B19" s="74" t="s">
        <v>815</v>
      </c>
      <c r="C19" s="75" t="s">
        <v>816</v>
      </c>
      <c r="D19" s="77"/>
      <c r="E19" s="77"/>
      <c r="F19" s="77"/>
      <c r="G19" s="70"/>
    </row>
    <row r="20" spans="1:7" ht="38.25">
      <c r="A20" s="269"/>
      <c r="B20" s="74" t="s">
        <v>625</v>
      </c>
      <c r="C20" s="75" t="s">
        <v>626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9"/>
      <c r="B21" s="74" t="s">
        <v>623</v>
      </c>
      <c r="C21" s="75" t="s">
        <v>624</v>
      </c>
      <c r="D21" s="77"/>
      <c r="E21" s="77"/>
      <c r="F21" s="77"/>
      <c r="G21" s="70">
        <f t="shared" si="1"/>
        <v>0</v>
      </c>
    </row>
    <row r="22" spans="1:7" ht="51">
      <c r="A22" s="210"/>
      <c r="B22" s="74" t="s">
        <v>817</v>
      </c>
      <c r="C22" s="75" t="s">
        <v>818</v>
      </c>
      <c r="D22" s="77"/>
      <c r="E22" s="77"/>
      <c r="F22" s="77"/>
      <c r="G22" s="70"/>
    </row>
    <row r="23" spans="1:7" ht="25.5">
      <c r="A23" s="269">
        <v>3</v>
      </c>
      <c r="B23" s="71" t="s">
        <v>618</v>
      </c>
      <c r="C23" s="72" t="s">
        <v>481</v>
      </c>
      <c r="D23" s="73">
        <f>D24+D28</f>
        <v>-3.6519999997835839E-2</v>
      </c>
      <c r="E23" s="73">
        <f t="shared" ref="E23:F23" si="8">E24+E28</f>
        <v>3.4799999993992969E-3</v>
      </c>
      <c r="F23" s="73">
        <f t="shared" si="8"/>
        <v>-3.6519999999654829E-2</v>
      </c>
      <c r="G23" s="70">
        <f t="shared" si="1"/>
        <v>-6.9559999998091371E-2</v>
      </c>
    </row>
    <row r="24" spans="1:7">
      <c r="A24" s="269"/>
      <c r="B24" s="74" t="s">
        <v>482</v>
      </c>
      <c r="C24" s="75" t="s">
        <v>483</v>
      </c>
      <c r="D24" s="76">
        <f>D25</f>
        <v>-16411.8</v>
      </c>
      <c r="E24" s="76">
        <f t="shared" ref="E24:F26" si="9">E25</f>
        <v>-8244.26</v>
      </c>
      <c r="F24" s="76">
        <f t="shared" si="9"/>
        <v>-7448.5</v>
      </c>
      <c r="G24" s="70">
        <f t="shared" si="1"/>
        <v>-32104.559999999998</v>
      </c>
    </row>
    <row r="25" spans="1:7">
      <c r="A25" s="269"/>
      <c r="B25" s="78" t="s">
        <v>616</v>
      </c>
      <c r="C25" s="75" t="s">
        <v>612</v>
      </c>
      <c r="D25" s="76">
        <f>D26</f>
        <v>-16411.8</v>
      </c>
      <c r="E25" s="76">
        <f t="shared" si="9"/>
        <v>-8244.26</v>
      </c>
      <c r="F25" s="76">
        <f t="shared" si="9"/>
        <v>-7448.5</v>
      </c>
      <c r="G25" s="70">
        <f t="shared" si="1"/>
        <v>-32104.559999999998</v>
      </c>
    </row>
    <row r="26" spans="1:7">
      <c r="A26" s="269"/>
      <c r="B26" s="78" t="s">
        <v>615</v>
      </c>
      <c r="C26" s="75" t="s">
        <v>610</v>
      </c>
      <c r="D26" s="76">
        <f>D27</f>
        <v>-16411.8</v>
      </c>
      <c r="E26" s="76">
        <f t="shared" si="9"/>
        <v>-8244.26</v>
      </c>
      <c r="F26" s="76">
        <f t="shared" si="9"/>
        <v>-7448.5</v>
      </c>
      <c r="G26" s="70">
        <f t="shared" si="1"/>
        <v>-32104.559999999998</v>
      </c>
    </row>
    <row r="27" spans="1:7" ht="25.5">
      <c r="A27" s="269"/>
      <c r="B27" s="74" t="s">
        <v>617</v>
      </c>
      <c r="C27" s="75" t="s">
        <v>484</v>
      </c>
      <c r="D27" s="76">
        <f>-(Доходы!C9+Источники!D18)</f>
        <v>-16411.8</v>
      </c>
      <c r="E27" s="76">
        <f>-(Доходы!D9+Источники!E18)</f>
        <v>-8244.26</v>
      </c>
      <c r="F27" s="76">
        <f>-(Доходы!E9+Источники!F18)</f>
        <v>-7448.5</v>
      </c>
      <c r="G27" s="70">
        <f t="shared" si="1"/>
        <v>-32104.559999999998</v>
      </c>
    </row>
    <row r="28" spans="1:7">
      <c r="A28" s="269"/>
      <c r="B28" s="74" t="s">
        <v>485</v>
      </c>
      <c r="C28" s="75" t="s">
        <v>486</v>
      </c>
      <c r="D28" s="76">
        <f>D29</f>
        <v>16411.763480000001</v>
      </c>
      <c r="E28" s="76">
        <f t="shared" ref="E28:F30" si="10">E29</f>
        <v>8244.2634799999996</v>
      </c>
      <c r="F28" s="76">
        <f t="shared" si="10"/>
        <v>7448.4634800000003</v>
      </c>
      <c r="G28" s="70">
        <f t="shared" si="1"/>
        <v>32104.490440000001</v>
      </c>
    </row>
    <row r="29" spans="1:7">
      <c r="A29" s="269"/>
      <c r="B29" s="78" t="s">
        <v>609</v>
      </c>
      <c r="C29" s="75" t="s">
        <v>608</v>
      </c>
      <c r="D29" s="76">
        <f>D30</f>
        <v>16411.763480000001</v>
      </c>
      <c r="E29" s="76">
        <f t="shared" si="10"/>
        <v>8244.2634799999996</v>
      </c>
      <c r="F29" s="76">
        <f t="shared" si="10"/>
        <v>7448.4634800000003</v>
      </c>
      <c r="G29" s="70">
        <f t="shared" si="1"/>
        <v>32104.490440000001</v>
      </c>
    </row>
    <row r="30" spans="1:7">
      <c r="A30" s="269"/>
      <c r="B30" s="78" t="s">
        <v>614</v>
      </c>
      <c r="C30" s="75" t="s">
        <v>611</v>
      </c>
      <c r="D30" s="76">
        <f>D31</f>
        <v>16411.763480000001</v>
      </c>
      <c r="E30" s="76">
        <f t="shared" si="10"/>
        <v>8244.2634799999996</v>
      </c>
      <c r="F30" s="76">
        <f t="shared" si="10"/>
        <v>7448.4634800000003</v>
      </c>
      <c r="G30" s="70">
        <f t="shared" si="1"/>
        <v>32104.490440000001</v>
      </c>
    </row>
    <row r="31" spans="1:7" ht="25.5">
      <c r="A31" s="269"/>
      <c r="B31" s="74" t="s">
        <v>613</v>
      </c>
      <c r="C31" s="75" t="s">
        <v>487</v>
      </c>
      <c r="D31" s="76">
        <f>Ведомственная!G10+Источники!D21</f>
        <v>16411.763480000001</v>
      </c>
      <c r="E31" s="76">
        <f>Ведомственная!H10+Источники!E21+'Бюджетная роспись'!M551/1000</f>
        <v>8244.2634799999996</v>
      </c>
      <c r="F31" s="76">
        <f>Ведомственная!I10+Источники!F21+'Бюджетная роспись'!N551/1000</f>
        <v>7448.4634800000003</v>
      </c>
      <c r="G31" s="70">
        <f t="shared" si="1"/>
        <v>32104.490440000001</v>
      </c>
    </row>
    <row r="32" spans="1:7" ht="25.5">
      <c r="A32" s="269">
        <v>4</v>
      </c>
      <c r="B32" s="71" t="s">
        <v>488</v>
      </c>
      <c r="C32" s="72" t="s">
        <v>489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9"/>
      <c r="B33" s="71" t="s">
        <v>490</v>
      </c>
      <c r="C33" s="72" t="s">
        <v>491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9"/>
      <c r="B34" s="74" t="s">
        <v>492</v>
      </c>
      <c r="C34" s="75" t="s">
        <v>493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9"/>
      <c r="B35" s="74" t="s">
        <v>607</v>
      </c>
      <c r="C35" s="75" t="s">
        <v>606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9"/>
      <c r="B36" s="74" t="s">
        <v>494</v>
      </c>
      <c r="C36" s="75" t="s">
        <v>629</v>
      </c>
      <c r="D36" s="77"/>
      <c r="E36" s="77"/>
      <c r="F36" s="77"/>
      <c r="G36" s="70">
        <f t="shared" si="1"/>
        <v>0</v>
      </c>
    </row>
    <row r="37" spans="1:7" ht="25.5">
      <c r="A37" s="269"/>
      <c r="B37" s="74" t="s">
        <v>495</v>
      </c>
      <c r="C37" s="75" t="s">
        <v>496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9"/>
      <c r="B38" s="74" t="s">
        <v>605</v>
      </c>
      <c r="C38" s="75" t="s">
        <v>604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9"/>
      <c r="B39" s="74" t="s">
        <v>603</v>
      </c>
      <c r="C39" s="75" t="s">
        <v>628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topLeftCell="A4" zoomScale="90" zoomScaleNormal="90" workbookViewId="0">
      <selection activeCell="H8" sqref="H8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14" t="s">
        <v>684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</row>
    <row r="3" spans="1:11" ht="13.5" thickBot="1">
      <c r="A3" s="40"/>
      <c r="B3" s="40"/>
      <c r="C3" s="40"/>
      <c r="D3" s="40"/>
      <c r="E3" s="40"/>
      <c r="F3" s="315"/>
      <c r="G3" s="315"/>
      <c r="H3" s="40"/>
      <c r="I3" s="41"/>
      <c r="J3" s="42"/>
      <c r="K3" s="42"/>
    </row>
    <row r="4" spans="1:11" ht="13.5" thickBot="1">
      <c r="A4" s="316" t="s">
        <v>647</v>
      </c>
      <c r="B4" s="318" t="s">
        <v>648</v>
      </c>
      <c r="C4" s="321" t="s">
        <v>649</v>
      </c>
      <c r="D4" s="323" t="s">
        <v>650</v>
      </c>
      <c r="E4" s="323"/>
      <c r="F4" s="323"/>
      <c r="G4" s="323"/>
      <c r="H4" s="323"/>
      <c r="I4" s="323"/>
      <c r="J4" s="323"/>
      <c r="K4" s="323"/>
    </row>
    <row r="5" spans="1:11" ht="13.5" thickBot="1">
      <c r="A5" s="317"/>
      <c r="B5" s="319"/>
      <c r="C5" s="322"/>
      <c r="D5" s="324" t="s">
        <v>651</v>
      </c>
      <c r="E5" s="324"/>
      <c r="F5" s="324"/>
      <c r="G5" s="324"/>
      <c r="H5" s="324"/>
      <c r="I5" s="324"/>
      <c r="J5" s="324"/>
      <c r="K5" s="324"/>
    </row>
    <row r="6" spans="1:11" ht="13.5" thickBot="1">
      <c r="A6" s="317"/>
      <c r="B6" s="320"/>
      <c r="C6" s="322"/>
      <c r="D6" s="324" t="s">
        <v>652</v>
      </c>
      <c r="E6" s="324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13" t="s">
        <v>653</v>
      </c>
      <c r="B8" s="311" t="s">
        <v>685</v>
      </c>
      <c r="C8" s="312" t="s">
        <v>687</v>
      </c>
      <c r="D8" s="43" t="s">
        <v>652</v>
      </c>
      <c r="E8" s="49">
        <f>E13+E38+E53+E68</f>
        <v>38743.653919999997</v>
      </c>
      <c r="F8" s="49">
        <f t="shared" ref="F8:K8" si="0">F13+F38+F53+F68</f>
        <v>0</v>
      </c>
      <c r="G8" s="49">
        <f t="shared" si="0"/>
        <v>0</v>
      </c>
      <c r="H8" s="49">
        <f t="shared" si="0"/>
        <v>16411.763480000001</v>
      </c>
      <c r="I8" s="49">
        <f t="shared" si="0"/>
        <v>8086.36348</v>
      </c>
      <c r="J8" s="49">
        <f t="shared" si="0"/>
        <v>7122.7634800000005</v>
      </c>
      <c r="K8" s="49">
        <f t="shared" si="0"/>
        <v>7122.7634800000005</v>
      </c>
    </row>
    <row r="9" spans="1:11" ht="26.25" thickBot="1">
      <c r="A9" s="313"/>
      <c r="B9" s="311"/>
      <c r="C9" s="312"/>
      <c r="D9" s="43" t="s">
        <v>654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13"/>
      <c r="B10" s="311"/>
      <c r="C10" s="312"/>
      <c r="D10" s="43" t="s">
        <v>655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13"/>
      <c r="B11" s="311"/>
      <c r="C11" s="312"/>
      <c r="D11" s="43" t="s">
        <v>656</v>
      </c>
      <c r="E11" s="49">
        <f t="shared" si="1"/>
        <v>38743.653919999997</v>
      </c>
      <c r="F11" s="49">
        <f t="shared" si="1"/>
        <v>0</v>
      </c>
      <c r="G11" s="49">
        <f t="shared" si="1"/>
        <v>0</v>
      </c>
      <c r="H11" s="49">
        <f t="shared" si="1"/>
        <v>16411.763480000001</v>
      </c>
      <c r="I11" s="49">
        <f t="shared" si="1"/>
        <v>8086.36348</v>
      </c>
      <c r="J11" s="49">
        <f t="shared" si="1"/>
        <v>7122.7634800000005</v>
      </c>
      <c r="K11" s="49">
        <f t="shared" si="1"/>
        <v>7122.7634800000005</v>
      </c>
    </row>
    <row r="12" spans="1:11" ht="26.25" thickBot="1">
      <c r="A12" s="313"/>
      <c r="B12" s="311"/>
      <c r="C12" s="312"/>
      <c r="D12" s="43" t="s">
        <v>657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13" t="s">
        <v>658</v>
      </c>
      <c r="B13" s="311" t="s">
        <v>659</v>
      </c>
      <c r="C13" s="312" t="s">
        <v>687</v>
      </c>
      <c r="D13" s="43" t="s">
        <v>652</v>
      </c>
      <c r="E13" s="50">
        <f>E18+E23+E28+E33</f>
        <v>26208.93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8414.49</v>
      </c>
      <c r="I13" s="50">
        <f t="shared" si="2"/>
        <v>6616</v>
      </c>
      <c r="J13" s="50">
        <f t="shared" si="2"/>
        <v>5589.22</v>
      </c>
      <c r="K13" s="50">
        <f t="shared" si="2"/>
        <v>5589.22</v>
      </c>
    </row>
    <row r="14" spans="1:11" ht="26.25" thickBot="1">
      <c r="A14" s="313"/>
      <c r="B14" s="311"/>
      <c r="C14" s="312"/>
      <c r="D14" s="43" t="s">
        <v>654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13"/>
      <c r="B15" s="311"/>
      <c r="C15" s="312"/>
      <c r="D15" s="43" t="s">
        <v>655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13"/>
      <c r="B16" s="311"/>
      <c r="C16" s="312"/>
      <c r="D16" s="43" t="s">
        <v>656</v>
      </c>
      <c r="E16" s="50">
        <f t="shared" si="3"/>
        <v>26208.93</v>
      </c>
      <c r="F16" s="50">
        <f t="shared" si="3"/>
        <v>0</v>
      </c>
      <c r="G16" s="50">
        <f t="shared" si="3"/>
        <v>0</v>
      </c>
      <c r="H16" s="50">
        <f t="shared" si="3"/>
        <v>8414.49</v>
      </c>
      <c r="I16" s="50">
        <f t="shared" si="3"/>
        <v>6616</v>
      </c>
      <c r="J16" s="50">
        <f t="shared" si="3"/>
        <v>5589.22</v>
      </c>
      <c r="K16" s="50">
        <f t="shared" si="3"/>
        <v>5589.22</v>
      </c>
    </row>
    <row r="17" spans="1:11" ht="26.25" thickBot="1">
      <c r="A17" s="313"/>
      <c r="B17" s="311"/>
      <c r="C17" s="312"/>
      <c r="D17" s="43" t="s">
        <v>657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13" t="s">
        <v>660</v>
      </c>
      <c r="B18" s="311" t="s">
        <v>661</v>
      </c>
      <c r="C18" s="312" t="s">
        <v>687</v>
      </c>
      <c r="D18" s="43" t="s">
        <v>652</v>
      </c>
      <c r="E18" s="51">
        <f>E19+E20+E21+E22</f>
        <v>19292.43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4884.29</v>
      </c>
      <c r="I18" s="51">
        <f t="shared" si="4"/>
        <v>5494.7</v>
      </c>
      <c r="J18" s="51">
        <f t="shared" si="4"/>
        <v>4456.72</v>
      </c>
      <c r="K18" s="51">
        <f t="shared" si="4"/>
        <v>4456.72</v>
      </c>
    </row>
    <row r="19" spans="1:11" ht="26.25" thickBot="1">
      <c r="A19" s="313"/>
      <c r="B19" s="311"/>
      <c r="C19" s="312"/>
      <c r="D19" s="43" t="s">
        <v>654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13"/>
      <c r="B20" s="311"/>
      <c r="C20" s="312"/>
      <c r="D20" s="43" t="s">
        <v>655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13"/>
      <c r="B21" s="311"/>
      <c r="C21" s="312"/>
      <c r="D21" s="43" t="s">
        <v>656</v>
      </c>
      <c r="E21" s="51">
        <f>F21+G21+H21+I21+J21+K21</f>
        <v>19292.43</v>
      </c>
      <c r="F21" s="51"/>
      <c r="G21" s="51"/>
      <c r="H21" s="51">
        <f>Программная!F12</f>
        <v>4884.29</v>
      </c>
      <c r="I21" s="51">
        <f>Программная!G12</f>
        <v>5494.7</v>
      </c>
      <c r="J21" s="51">
        <f>Программная!H12</f>
        <v>4456.72</v>
      </c>
      <c r="K21" s="51">
        <f>J21</f>
        <v>4456.72</v>
      </c>
    </row>
    <row r="22" spans="1:11" ht="26.25" thickBot="1">
      <c r="A22" s="313"/>
      <c r="B22" s="311"/>
      <c r="C22" s="312"/>
      <c r="D22" s="43" t="s">
        <v>657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08" t="s">
        <v>662</v>
      </c>
      <c r="B23" s="311" t="s">
        <v>663</v>
      </c>
      <c r="C23" s="312" t="s">
        <v>687</v>
      </c>
      <c r="D23" s="43" t="s">
        <v>652</v>
      </c>
      <c r="E23" s="51">
        <f>E24+E25+E26+E27</f>
        <v>2147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1620.7</v>
      </c>
      <c r="I23" s="51">
        <f t="shared" si="5"/>
        <v>171.3</v>
      </c>
      <c r="J23" s="51">
        <f t="shared" si="5"/>
        <v>177.5</v>
      </c>
      <c r="K23" s="51">
        <f t="shared" si="5"/>
        <v>177.5</v>
      </c>
    </row>
    <row r="24" spans="1:11" ht="26.25" thickBot="1">
      <c r="A24" s="309"/>
      <c r="B24" s="311"/>
      <c r="C24" s="312"/>
      <c r="D24" s="43" t="s">
        <v>654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09"/>
      <c r="B25" s="311"/>
      <c r="C25" s="312"/>
      <c r="D25" s="43" t="s">
        <v>655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09"/>
      <c r="B26" s="311"/>
      <c r="C26" s="312"/>
      <c r="D26" s="43" t="s">
        <v>656</v>
      </c>
      <c r="E26" s="51">
        <f>F26+G26+H26+I26+J26+K26</f>
        <v>2147</v>
      </c>
      <c r="F26" s="51"/>
      <c r="G26" s="51"/>
      <c r="H26" s="51">
        <f>Программная!F23</f>
        <v>1620.7</v>
      </c>
      <c r="I26" s="51">
        <f>Программная!G23</f>
        <v>171.3</v>
      </c>
      <c r="J26" s="51">
        <f>Программная!H23</f>
        <v>177.5</v>
      </c>
      <c r="K26" s="51">
        <f>J26</f>
        <v>177.5</v>
      </c>
    </row>
    <row r="27" spans="1:11" ht="26.25" thickBot="1">
      <c r="A27" s="310"/>
      <c r="B27" s="311"/>
      <c r="C27" s="312"/>
      <c r="D27" s="43" t="s">
        <v>657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08" t="s">
        <v>664</v>
      </c>
      <c r="B28" s="311" t="s">
        <v>665</v>
      </c>
      <c r="C28" s="312" t="s">
        <v>687</v>
      </c>
      <c r="D28" s="43" t="s">
        <v>652</v>
      </c>
      <c r="E28" s="51">
        <f>E29+E30+E31+E32</f>
        <v>1014.5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1014.5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09"/>
      <c r="B29" s="311"/>
      <c r="C29" s="312"/>
      <c r="D29" s="43" t="s">
        <v>654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09"/>
      <c r="B30" s="311"/>
      <c r="C30" s="312"/>
      <c r="D30" s="43" t="s">
        <v>655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09"/>
      <c r="B31" s="311"/>
      <c r="C31" s="312"/>
      <c r="D31" s="43" t="s">
        <v>656</v>
      </c>
      <c r="E31" s="51">
        <f>F31+G31+H31+I31+J31+K31</f>
        <v>1014.5</v>
      </c>
      <c r="F31" s="51"/>
      <c r="G31" s="51"/>
      <c r="H31" s="51">
        <f>Программная!F39</f>
        <v>1014.5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10"/>
      <c r="B32" s="311"/>
      <c r="C32" s="312"/>
      <c r="D32" s="43" t="s">
        <v>657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08" t="s">
        <v>666</v>
      </c>
      <c r="B33" s="311" t="s">
        <v>667</v>
      </c>
      <c r="C33" s="312" t="s">
        <v>687</v>
      </c>
      <c r="D33" s="43" t="s">
        <v>652</v>
      </c>
      <c r="E33" s="51">
        <f>E34+E35+E36+E37</f>
        <v>3755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895</v>
      </c>
      <c r="I33" s="51">
        <f t="shared" si="7"/>
        <v>950</v>
      </c>
      <c r="J33" s="51">
        <f t="shared" si="7"/>
        <v>955</v>
      </c>
      <c r="K33" s="51">
        <f t="shared" si="7"/>
        <v>955</v>
      </c>
    </row>
    <row r="34" spans="1:11" ht="26.25" thickBot="1">
      <c r="A34" s="309"/>
      <c r="B34" s="311"/>
      <c r="C34" s="312"/>
      <c r="D34" s="43" t="s">
        <v>654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09"/>
      <c r="B35" s="311"/>
      <c r="C35" s="312"/>
      <c r="D35" s="43" t="s">
        <v>655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09"/>
      <c r="B36" s="311"/>
      <c r="C36" s="312"/>
      <c r="D36" s="43" t="s">
        <v>656</v>
      </c>
      <c r="E36" s="51">
        <f>F36+G36+H36+I36+J36+K36</f>
        <v>3755</v>
      </c>
      <c r="F36" s="51"/>
      <c r="G36" s="51"/>
      <c r="H36" s="51">
        <f>Программная!F49</f>
        <v>895</v>
      </c>
      <c r="I36" s="51">
        <f>Программная!G49</f>
        <v>950</v>
      </c>
      <c r="J36" s="51">
        <f>Программная!H49</f>
        <v>955</v>
      </c>
      <c r="K36" s="51">
        <f>J36</f>
        <v>955</v>
      </c>
    </row>
    <row r="37" spans="1:11" ht="26.25" thickBot="1">
      <c r="A37" s="310"/>
      <c r="B37" s="311"/>
      <c r="C37" s="312"/>
      <c r="D37" s="43" t="s">
        <v>657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13" t="s">
        <v>668</v>
      </c>
      <c r="B38" s="311" t="s">
        <v>669</v>
      </c>
      <c r="C38" s="312" t="s">
        <v>687</v>
      </c>
      <c r="D38" s="43" t="s">
        <v>652</v>
      </c>
      <c r="E38" s="50">
        <f>E43+E48</f>
        <v>1477.1</v>
      </c>
      <c r="F38" s="50">
        <f t="shared" ref="F38:K38" si="8">F43+F48</f>
        <v>0</v>
      </c>
      <c r="G38" s="50">
        <f t="shared" si="8"/>
        <v>0</v>
      </c>
      <c r="H38" s="50">
        <f t="shared" si="8"/>
        <v>1477.1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13"/>
      <c r="B39" s="311"/>
      <c r="C39" s="312"/>
      <c r="D39" s="43" t="s">
        <v>654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13"/>
      <c r="B40" s="311"/>
      <c r="C40" s="312"/>
      <c r="D40" s="43" t="s">
        <v>655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13"/>
      <c r="B41" s="311"/>
      <c r="C41" s="312"/>
      <c r="D41" s="43" t="s">
        <v>656</v>
      </c>
      <c r="E41" s="50">
        <f t="shared" si="9"/>
        <v>1477.1</v>
      </c>
      <c r="F41" s="50">
        <f t="shared" si="9"/>
        <v>0</v>
      </c>
      <c r="G41" s="50">
        <f t="shared" si="9"/>
        <v>0</v>
      </c>
      <c r="H41" s="50">
        <f t="shared" si="9"/>
        <v>1477.1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13"/>
      <c r="B42" s="311"/>
      <c r="C42" s="312"/>
      <c r="D42" s="43" t="s">
        <v>657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13" t="s">
        <v>670</v>
      </c>
      <c r="B43" s="308" t="s">
        <v>686</v>
      </c>
      <c r="C43" s="312" t="s">
        <v>687</v>
      </c>
      <c r="D43" s="43" t="s">
        <v>652</v>
      </c>
      <c r="E43" s="51">
        <f>E44+E45+E46+E47</f>
        <v>1477.1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1477.1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13"/>
      <c r="B44" s="309"/>
      <c r="C44" s="312"/>
      <c r="D44" s="43" t="s">
        <v>654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13"/>
      <c r="B45" s="309"/>
      <c r="C45" s="312"/>
      <c r="D45" s="43" t="s">
        <v>655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13"/>
      <c r="B46" s="309"/>
      <c r="C46" s="312"/>
      <c r="D46" s="43" t="s">
        <v>656</v>
      </c>
      <c r="E46" s="51">
        <f>F46+G46+H46+I46+J46+K46</f>
        <v>1477.1</v>
      </c>
      <c r="F46" s="51"/>
      <c r="G46" s="51"/>
      <c r="H46" s="51">
        <f>Программная!F69</f>
        <v>1477.1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13"/>
      <c r="B47" s="310"/>
      <c r="C47" s="312"/>
      <c r="D47" s="43" t="s">
        <v>657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08" t="s">
        <v>671</v>
      </c>
      <c r="B48" s="308" t="s">
        <v>643</v>
      </c>
      <c r="C48" s="312" t="s">
        <v>687</v>
      </c>
      <c r="D48" s="43" t="s">
        <v>652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09"/>
      <c r="B49" s="309"/>
      <c r="C49" s="312"/>
      <c r="D49" s="43" t="s">
        <v>654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09"/>
      <c r="B50" s="309"/>
      <c r="C50" s="312"/>
      <c r="D50" s="43" t="s">
        <v>655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09"/>
      <c r="B51" s="309"/>
      <c r="C51" s="312"/>
      <c r="D51" s="43" t="s">
        <v>656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10"/>
      <c r="B52" s="310"/>
      <c r="C52" s="312"/>
      <c r="D52" s="43" t="s">
        <v>657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13" t="s">
        <v>672</v>
      </c>
      <c r="B53" s="311" t="s">
        <v>673</v>
      </c>
      <c r="C53" s="312" t="s">
        <v>687</v>
      </c>
      <c r="D53" s="43" t="s">
        <v>652</v>
      </c>
      <c r="E53" s="50">
        <f>E58+E63</f>
        <v>4492.9109200000003</v>
      </c>
      <c r="F53" s="50">
        <f t="shared" ref="F53:K53" si="12">F58+F63</f>
        <v>0</v>
      </c>
      <c r="G53" s="50">
        <f t="shared" si="12"/>
        <v>0</v>
      </c>
      <c r="H53" s="50">
        <f t="shared" si="12"/>
        <v>2057.5702300000003</v>
      </c>
      <c r="I53" s="50">
        <f t="shared" si="12"/>
        <v>820.86023</v>
      </c>
      <c r="J53" s="50">
        <f t="shared" si="12"/>
        <v>807.24023</v>
      </c>
      <c r="K53" s="50">
        <f t="shared" si="12"/>
        <v>807.24023</v>
      </c>
    </row>
    <row r="54" spans="1:11" ht="26.25" thickBot="1">
      <c r="A54" s="313"/>
      <c r="B54" s="311"/>
      <c r="C54" s="312"/>
      <c r="D54" s="43" t="s">
        <v>654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13"/>
      <c r="B55" s="311"/>
      <c r="C55" s="312"/>
      <c r="D55" s="43" t="s">
        <v>655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13"/>
      <c r="B56" s="311"/>
      <c r="C56" s="312"/>
      <c r="D56" s="43" t="s">
        <v>656</v>
      </c>
      <c r="E56" s="50">
        <f t="shared" si="13"/>
        <v>4492.9109200000003</v>
      </c>
      <c r="F56" s="50">
        <f t="shared" si="13"/>
        <v>0</v>
      </c>
      <c r="G56" s="50">
        <f t="shared" si="13"/>
        <v>0</v>
      </c>
      <c r="H56" s="50">
        <f t="shared" si="13"/>
        <v>2057.5702300000003</v>
      </c>
      <c r="I56" s="50">
        <f t="shared" si="13"/>
        <v>820.86023</v>
      </c>
      <c r="J56" s="50">
        <f t="shared" si="13"/>
        <v>807.24023</v>
      </c>
      <c r="K56" s="50">
        <f t="shared" si="13"/>
        <v>807.24023</v>
      </c>
    </row>
    <row r="57" spans="1:11" ht="26.25" thickBot="1">
      <c r="A57" s="313"/>
      <c r="B57" s="311"/>
      <c r="C57" s="312"/>
      <c r="D57" s="43" t="s">
        <v>657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13" t="s">
        <v>674</v>
      </c>
      <c r="B58" s="311" t="s">
        <v>675</v>
      </c>
      <c r="C58" s="312" t="s">
        <v>687</v>
      </c>
      <c r="D58" s="43" t="s">
        <v>652</v>
      </c>
      <c r="E58" s="51">
        <f>E59+E60+E61+E62</f>
        <v>0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0</v>
      </c>
      <c r="K58" s="51">
        <f t="shared" si="14"/>
        <v>0</v>
      </c>
    </row>
    <row r="59" spans="1:11" ht="26.25" thickBot="1">
      <c r="A59" s="313"/>
      <c r="B59" s="311"/>
      <c r="C59" s="312"/>
      <c r="D59" s="43" t="s">
        <v>654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13"/>
      <c r="B60" s="311"/>
      <c r="C60" s="312"/>
      <c r="D60" s="43" t="s">
        <v>655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13"/>
      <c r="B61" s="311"/>
      <c r="C61" s="312"/>
      <c r="D61" s="43" t="s">
        <v>656</v>
      </c>
      <c r="E61" s="51">
        <f>F61+G61+H61+I61+J61+K61</f>
        <v>0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0</v>
      </c>
      <c r="K61" s="51">
        <f>J61</f>
        <v>0</v>
      </c>
    </row>
    <row r="62" spans="1:11" ht="26.25" thickBot="1">
      <c r="A62" s="313"/>
      <c r="B62" s="311"/>
      <c r="C62" s="312"/>
      <c r="D62" s="43" t="s">
        <v>657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08" t="s">
        <v>676</v>
      </c>
      <c r="B63" s="311" t="s">
        <v>677</v>
      </c>
      <c r="C63" s="312" t="s">
        <v>687</v>
      </c>
      <c r="D63" s="43" t="s">
        <v>652</v>
      </c>
      <c r="E63" s="51">
        <f>E64+E65+E66+E67</f>
        <v>4492.9109200000003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2057.5702300000003</v>
      </c>
      <c r="I63" s="51">
        <f t="shared" si="15"/>
        <v>820.86023</v>
      </c>
      <c r="J63" s="51">
        <f t="shared" si="15"/>
        <v>807.24023</v>
      </c>
      <c r="K63" s="51">
        <f t="shared" si="15"/>
        <v>807.24023</v>
      </c>
    </row>
    <row r="64" spans="1:11" ht="26.25" thickBot="1">
      <c r="A64" s="309"/>
      <c r="B64" s="311"/>
      <c r="C64" s="312"/>
      <c r="D64" s="43" t="s">
        <v>654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09"/>
      <c r="B65" s="311"/>
      <c r="C65" s="312"/>
      <c r="D65" s="43" t="s">
        <v>655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09"/>
      <c r="B66" s="311"/>
      <c r="C66" s="312"/>
      <c r="D66" s="43" t="s">
        <v>656</v>
      </c>
      <c r="E66" s="51">
        <f>F66+G66+H66+I66+J66+K66</f>
        <v>4492.9109200000003</v>
      </c>
      <c r="F66" s="51"/>
      <c r="G66" s="51"/>
      <c r="H66" s="51">
        <f>Программная!F102</f>
        <v>2057.5702300000003</v>
      </c>
      <c r="I66" s="51">
        <f>Программная!G102</f>
        <v>820.86023</v>
      </c>
      <c r="J66" s="51">
        <f>Программная!H102</f>
        <v>807.24023</v>
      </c>
      <c r="K66" s="51">
        <f>J66</f>
        <v>807.24023</v>
      </c>
    </row>
    <row r="67" spans="1:11" ht="26.25" thickBot="1">
      <c r="A67" s="310"/>
      <c r="B67" s="311"/>
      <c r="C67" s="312"/>
      <c r="D67" s="43" t="s">
        <v>657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13" t="s">
        <v>678</v>
      </c>
      <c r="B68" s="311" t="s">
        <v>679</v>
      </c>
      <c r="C68" s="312" t="s">
        <v>687</v>
      </c>
      <c r="D68" s="43" t="s">
        <v>652</v>
      </c>
      <c r="E68" s="50">
        <f>E73+E78</f>
        <v>6564.7129999999997</v>
      </c>
      <c r="F68" s="50">
        <f t="shared" ref="F68:K68" si="16">F73+F78</f>
        <v>0</v>
      </c>
      <c r="G68" s="50">
        <f t="shared" si="16"/>
        <v>0</v>
      </c>
      <c r="H68" s="50">
        <f t="shared" si="16"/>
        <v>4462.6032500000001</v>
      </c>
      <c r="I68" s="50">
        <f t="shared" si="16"/>
        <v>649.50325000000009</v>
      </c>
      <c r="J68" s="50">
        <f t="shared" si="16"/>
        <v>726.30325000000005</v>
      </c>
      <c r="K68" s="50">
        <f t="shared" si="16"/>
        <v>726.30325000000005</v>
      </c>
    </row>
    <row r="69" spans="1:11" ht="26.25" thickBot="1">
      <c r="A69" s="313"/>
      <c r="B69" s="311"/>
      <c r="C69" s="312"/>
      <c r="D69" s="43" t="s">
        <v>654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13"/>
      <c r="B70" s="311"/>
      <c r="C70" s="312"/>
      <c r="D70" s="43" t="s">
        <v>655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13"/>
      <c r="B71" s="311"/>
      <c r="C71" s="312"/>
      <c r="D71" s="43" t="s">
        <v>656</v>
      </c>
      <c r="E71" s="50">
        <f t="shared" si="17"/>
        <v>6564.7129999999997</v>
      </c>
      <c r="F71" s="50">
        <f t="shared" si="17"/>
        <v>0</v>
      </c>
      <c r="G71" s="50">
        <f t="shared" si="17"/>
        <v>0</v>
      </c>
      <c r="H71" s="50">
        <f t="shared" si="17"/>
        <v>4462.6032500000001</v>
      </c>
      <c r="I71" s="50">
        <f t="shared" si="17"/>
        <v>649.50325000000009</v>
      </c>
      <c r="J71" s="50">
        <f t="shared" si="17"/>
        <v>726.30325000000005</v>
      </c>
      <c r="K71" s="50">
        <f t="shared" si="17"/>
        <v>726.30325000000005</v>
      </c>
    </row>
    <row r="72" spans="1:11" ht="26.25" thickBot="1">
      <c r="A72" s="313"/>
      <c r="B72" s="311"/>
      <c r="C72" s="312"/>
      <c r="D72" s="43" t="s">
        <v>657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13" t="s">
        <v>680</v>
      </c>
      <c r="B73" s="311" t="s">
        <v>681</v>
      </c>
      <c r="C73" s="312" t="s">
        <v>687</v>
      </c>
      <c r="D73" s="43" t="s">
        <v>652</v>
      </c>
      <c r="E73" s="51">
        <f>E74+E75+E76+E77</f>
        <v>6099.5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4346.3</v>
      </c>
      <c r="I73" s="51">
        <f t="shared" si="18"/>
        <v>533.20000000000005</v>
      </c>
      <c r="J73" s="51">
        <f t="shared" si="18"/>
        <v>610</v>
      </c>
      <c r="K73" s="51">
        <f t="shared" si="18"/>
        <v>610</v>
      </c>
    </row>
    <row r="74" spans="1:11" ht="26.25" thickBot="1">
      <c r="A74" s="313"/>
      <c r="B74" s="311"/>
      <c r="C74" s="312"/>
      <c r="D74" s="43" t="s">
        <v>654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13"/>
      <c r="B75" s="311"/>
      <c r="C75" s="312"/>
      <c r="D75" s="43" t="s">
        <v>655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13"/>
      <c r="B76" s="311"/>
      <c r="C76" s="312"/>
      <c r="D76" s="43" t="s">
        <v>656</v>
      </c>
      <c r="E76" s="51">
        <f>F76+G76+H76+I76+J76+K76</f>
        <v>6099.5</v>
      </c>
      <c r="F76" s="51"/>
      <c r="G76" s="51"/>
      <c r="H76" s="51">
        <f>Программная!F144</f>
        <v>4346.3</v>
      </c>
      <c r="I76" s="51">
        <f>Программная!G144</f>
        <v>533.20000000000005</v>
      </c>
      <c r="J76" s="51">
        <f>Программная!H144</f>
        <v>610</v>
      </c>
      <c r="K76" s="51">
        <f>J76</f>
        <v>610</v>
      </c>
    </row>
    <row r="77" spans="1:11" ht="26.25" thickBot="1">
      <c r="A77" s="313"/>
      <c r="B77" s="311"/>
      <c r="C77" s="312"/>
      <c r="D77" s="43" t="s">
        <v>657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08" t="s">
        <v>682</v>
      </c>
      <c r="B78" s="311" t="s">
        <v>683</v>
      </c>
      <c r="C78" s="312" t="s">
        <v>687</v>
      </c>
      <c r="D78" s="43" t="s">
        <v>652</v>
      </c>
      <c r="E78" s="51">
        <f>E79+E80+E81+E82</f>
        <v>465.21300000000002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116.30325000000001</v>
      </c>
      <c r="I78" s="51">
        <f t="shared" si="19"/>
        <v>116.30325000000001</v>
      </c>
      <c r="J78" s="51">
        <f t="shared" si="19"/>
        <v>116.30325000000001</v>
      </c>
      <c r="K78" s="51">
        <f t="shared" si="19"/>
        <v>116.30325000000001</v>
      </c>
    </row>
    <row r="79" spans="1:11" ht="26.25" thickBot="1">
      <c r="A79" s="309"/>
      <c r="B79" s="311"/>
      <c r="C79" s="312"/>
      <c r="D79" s="43" t="s">
        <v>654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09"/>
      <c r="B80" s="311"/>
      <c r="C80" s="312"/>
      <c r="D80" s="43" t="s">
        <v>655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09"/>
      <c r="B81" s="311"/>
      <c r="C81" s="312"/>
      <c r="D81" s="43" t="s">
        <v>656</v>
      </c>
      <c r="E81" s="51">
        <f>F81+G81+H81+I81+J81+K81</f>
        <v>465.21300000000002</v>
      </c>
      <c r="F81" s="51"/>
      <c r="G81" s="51"/>
      <c r="H81" s="51">
        <f>Программная!F154</f>
        <v>116.30325000000001</v>
      </c>
      <c r="I81" s="51">
        <f>Программная!G154</f>
        <v>116.30325000000001</v>
      </c>
      <c r="J81" s="51">
        <f>Программная!H154</f>
        <v>116.30325000000001</v>
      </c>
      <c r="K81" s="51">
        <f>J81</f>
        <v>116.30325000000001</v>
      </c>
    </row>
    <row r="82" spans="1:11" ht="26.25" thickBot="1">
      <c r="A82" s="310"/>
      <c r="B82" s="311"/>
      <c r="C82" s="312"/>
      <c r="D82" s="43" t="s">
        <v>657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F44" sqref="F44:G44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35" t="s">
        <v>715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</row>
    <row r="2" spans="1:12" ht="16.5" thickBot="1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</row>
    <row r="3" spans="1:12" ht="15.75" thickBot="1">
      <c r="A3" s="336" t="s">
        <v>648</v>
      </c>
      <c r="B3" s="336" t="s">
        <v>689</v>
      </c>
      <c r="C3" s="336"/>
      <c r="D3" s="336" t="s">
        <v>690</v>
      </c>
      <c r="E3" s="336"/>
      <c r="F3" s="336" t="s">
        <v>691</v>
      </c>
      <c r="G3" s="336"/>
      <c r="H3" s="336"/>
      <c r="I3" s="336"/>
      <c r="J3" s="336"/>
      <c r="K3" s="336"/>
      <c r="L3" s="336" t="s">
        <v>692</v>
      </c>
    </row>
    <row r="4" spans="1:12" ht="27" thickBot="1">
      <c r="A4" s="336"/>
      <c r="B4" s="43" t="s">
        <v>693</v>
      </c>
      <c r="C4" s="45" t="s">
        <v>694</v>
      </c>
      <c r="D4" s="336"/>
      <c r="E4" s="336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36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9" t="s">
        <v>714</v>
      </c>
      <c r="B6" s="45" t="s">
        <v>695</v>
      </c>
      <c r="C6" s="45" t="s">
        <v>696</v>
      </c>
      <c r="D6" s="45" t="s">
        <v>697</v>
      </c>
      <c r="E6" s="46">
        <f>F6+G6+H6+I6+J6+K6</f>
        <v>38743.653920000004</v>
      </c>
      <c r="F6" s="47">
        <f>F11+F36+F51+F66</f>
        <v>0</v>
      </c>
      <c r="G6" s="47">
        <f t="shared" ref="F6:K10" si="0">G11+G36+G51+G66</f>
        <v>0</v>
      </c>
      <c r="H6" s="47">
        <f t="shared" si="0"/>
        <v>16411.763480000001</v>
      </c>
      <c r="I6" s="47">
        <f t="shared" si="0"/>
        <v>8086.36348</v>
      </c>
      <c r="J6" s="47">
        <f t="shared" si="0"/>
        <v>7122.7634800000005</v>
      </c>
      <c r="K6" s="47">
        <f t="shared" si="0"/>
        <v>7122.7634800000005</v>
      </c>
      <c r="L6" s="332" t="s">
        <v>698</v>
      </c>
    </row>
    <row r="7" spans="1:12" ht="27" thickBot="1">
      <c r="A7" s="330"/>
      <c r="B7" s="45" t="s">
        <v>695</v>
      </c>
      <c r="C7" s="45" t="s">
        <v>696</v>
      </c>
      <c r="D7" s="45" t="s">
        <v>654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33"/>
    </row>
    <row r="8" spans="1:12" ht="27" thickBot="1">
      <c r="A8" s="330"/>
      <c r="B8" s="45" t="s">
        <v>695</v>
      </c>
      <c r="C8" s="45" t="s">
        <v>696</v>
      </c>
      <c r="D8" s="45" t="s">
        <v>655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33"/>
    </row>
    <row r="9" spans="1:12" ht="27" thickBot="1">
      <c r="A9" s="330"/>
      <c r="B9" s="45" t="s">
        <v>695</v>
      </c>
      <c r="C9" s="45" t="s">
        <v>696</v>
      </c>
      <c r="D9" s="45" t="s">
        <v>699</v>
      </c>
      <c r="E9" s="46">
        <f t="shared" si="1"/>
        <v>38743.653920000004</v>
      </c>
      <c r="F9" s="47">
        <f t="shared" si="0"/>
        <v>0</v>
      </c>
      <c r="G9" s="47">
        <f t="shared" si="0"/>
        <v>0</v>
      </c>
      <c r="H9" s="47">
        <f t="shared" si="0"/>
        <v>16411.763480000001</v>
      </c>
      <c r="I9" s="47">
        <f t="shared" si="0"/>
        <v>8086.36348</v>
      </c>
      <c r="J9" s="47">
        <f t="shared" si="0"/>
        <v>7122.7634800000005</v>
      </c>
      <c r="K9" s="47">
        <f t="shared" si="0"/>
        <v>7122.7634800000005</v>
      </c>
      <c r="L9" s="333"/>
    </row>
    <row r="10" spans="1:12" ht="27" thickBot="1">
      <c r="A10" s="331"/>
      <c r="B10" s="45" t="s">
        <v>695</v>
      </c>
      <c r="C10" s="45" t="s">
        <v>696</v>
      </c>
      <c r="D10" s="45" t="s">
        <v>700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34"/>
    </row>
    <row r="11" spans="1:12" ht="15.75" thickBot="1">
      <c r="A11" s="325" t="s">
        <v>701</v>
      </c>
      <c r="B11" s="45" t="s">
        <v>695</v>
      </c>
      <c r="C11" s="45" t="s">
        <v>696</v>
      </c>
      <c r="D11" s="45" t="s">
        <v>697</v>
      </c>
      <c r="E11" s="46">
        <f t="shared" si="1"/>
        <v>26208.93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8414.49</v>
      </c>
      <c r="I11" s="46">
        <f t="shared" si="2"/>
        <v>6616</v>
      </c>
      <c r="J11" s="46">
        <f t="shared" si="2"/>
        <v>5589.22</v>
      </c>
      <c r="K11" s="46">
        <f t="shared" si="2"/>
        <v>5589.22</v>
      </c>
      <c r="L11" s="328" t="s">
        <v>698</v>
      </c>
    </row>
    <row r="12" spans="1:12" ht="27" thickBot="1">
      <c r="A12" s="326"/>
      <c r="B12" s="45" t="s">
        <v>695</v>
      </c>
      <c r="C12" s="45" t="s">
        <v>696</v>
      </c>
      <c r="D12" s="45" t="s">
        <v>654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28"/>
    </row>
    <row r="13" spans="1:12" ht="27" thickBot="1">
      <c r="A13" s="326"/>
      <c r="B13" s="45" t="s">
        <v>695</v>
      </c>
      <c r="C13" s="45" t="s">
        <v>696</v>
      </c>
      <c r="D13" s="45" t="s">
        <v>655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28"/>
    </row>
    <row r="14" spans="1:12" ht="27" thickBot="1">
      <c r="A14" s="326"/>
      <c r="B14" s="45" t="s">
        <v>695</v>
      </c>
      <c r="C14" s="45" t="s">
        <v>696</v>
      </c>
      <c r="D14" s="45" t="s">
        <v>699</v>
      </c>
      <c r="E14" s="46">
        <f t="shared" si="1"/>
        <v>26208.93</v>
      </c>
      <c r="F14" s="46">
        <f t="shared" si="2"/>
        <v>0</v>
      </c>
      <c r="G14" s="46">
        <f t="shared" si="2"/>
        <v>0</v>
      </c>
      <c r="H14" s="46">
        <f t="shared" si="2"/>
        <v>8414.49</v>
      </c>
      <c r="I14" s="46">
        <f t="shared" si="2"/>
        <v>6616</v>
      </c>
      <c r="J14" s="46">
        <f t="shared" si="2"/>
        <v>5589.22</v>
      </c>
      <c r="K14" s="46">
        <f t="shared" si="2"/>
        <v>5589.22</v>
      </c>
      <c r="L14" s="328"/>
    </row>
    <row r="15" spans="1:12" ht="27" thickBot="1">
      <c r="A15" s="327"/>
      <c r="B15" s="45" t="s">
        <v>695</v>
      </c>
      <c r="C15" s="45" t="s">
        <v>696</v>
      </c>
      <c r="D15" s="45" t="s">
        <v>700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28"/>
    </row>
    <row r="16" spans="1:12" ht="15.75" thickBot="1">
      <c r="A16" s="325" t="s">
        <v>702</v>
      </c>
      <c r="B16" s="45" t="s">
        <v>695</v>
      </c>
      <c r="C16" s="45" t="s">
        <v>696</v>
      </c>
      <c r="D16" s="45" t="s">
        <v>697</v>
      </c>
      <c r="E16" s="46">
        <f>F16+G16+H16+I16+J16+K16</f>
        <v>19292.43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4884.29</v>
      </c>
      <c r="I16" s="46">
        <f t="shared" si="3"/>
        <v>5494.7</v>
      </c>
      <c r="J16" s="46">
        <f t="shared" si="3"/>
        <v>4456.72</v>
      </c>
      <c r="K16" s="46">
        <f t="shared" si="3"/>
        <v>4456.72</v>
      </c>
      <c r="L16" s="328" t="s">
        <v>698</v>
      </c>
    </row>
    <row r="17" spans="1:12" ht="27" thickBot="1">
      <c r="A17" s="326"/>
      <c r="B17" s="45" t="s">
        <v>695</v>
      </c>
      <c r="C17" s="45" t="s">
        <v>696</v>
      </c>
      <c r="D17" s="45" t="s">
        <v>654</v>
      </c>
      <c r="E17" s="46">
        <f t="shared" si="1"/>
        <v>0</v>
      </c>
      <c r="F17" s="46"/>
      <c r="G17" s="46"/>
      <c r="H17" s="46"/>
      <c r="I17" s="46"/>
      <c r="J17" s="46"/>
      <c r="K17" s="46"/>
      <c r="L17" s="328"/>
    </row>
    <row r="18" spans="1:12" ht="27" thickBot="1">
      <c r="A18" s="326"/>
      <c r="B18" s="45" t="s">
        <v>695</v>
      </c>
      <c r="C18" s="45" t="s">
        <v>696</v>
      </c>
      <c r="D18" s="45" t="s">
        <v>655</v>
      </c>
      <c r="E18" s="46">
        <f t="shared" si="1"/>
        <v>0</v>
      </c>
      <c r="F18" s="46"/>
      <c r="G18" s="46"/>
      <c r="H18" s="46"/>
      <c r="I18" s="46"/>
      <c r="J18" s="46"/>
      <c r="K18" s="46"/>
      <c r="L18" s="328"/>
    </row>
    <row r="19" spans="1:12" ht="27" thickBot="1">
      <c r="A19" s="326"/>
      <c r="B19" s="45" t="s">
        <v>695</v>
      </c>
      <c r="C19" s="45" t="s">
        <v>696</v>
      </c>
      <c r="D19" s="45" t="s">
        <v>699</v>
      </c>
      <c r="E19" s="46">
        <f t="shared" si="1"/>
        <v>19292.43</v>
      </c>
      <c r="F19" s="46"/>
      <c r="G19" s="46"/>
      <c r="H19" s="46">
        <f>'Расходы по МП'!H21</f>
        <v>4884.29</v>
      </c>
      <c r="I19" s="46">
        <f>'Расходы по МП'!I21</f>
        <v>5494.7</v>
      </c>
      <c r="J19" s="46">
        <f>'Расходы по МП'!J21</f>
        <v>4456.72</v>
      </c>
      <c r="K19" s="46">
        <f>'Расходы по МП'!K21</f>
        <v>4456.72</v>
      </c>
      <c r="L19" s="328"/>
    </row>
    <row r="20" spans="1:12" ht="27" thickBot="1">
      <c r="A20" s="327"/>
      <c r="B20" s="45" t="s">
        <v>695</v>
      </c>
      <c r="C20" s="45" t="s">
        <v>696</v>
      </c>
      <c r="D20" s="45" t="s">
        <v>700</v>
      </c>
      <c r="E20" s="46">
        <f t="shared" si="1"/>
        <v>0</v>
      </c>
      <c r="F20" s="46"/>
      <c r="G20" s="46"/>
      <c r="H20" s="46"/>
      <c r="I20" s="46"/>
      <c r="J20" s="46"/>
      <c r="K20" s="46"/>
      <c r="L20" s="328"/>
    </row>
    <row r="21" spans="1:12" ht="15.75" thickBot="1">
      <c r="A21" s="325" t="s">
        <v>703</v>
      </c>
      <c r="B21" s="45" t="s">
        <v>695</v>
      </c>
      <c r="C21" s="45" t="s">
        <v>696</v>
      </c>
      <c r="D21" s="45" t="s">
        <v>697</v>
      </c>
      <c r="E21" s="46">
        <f t="shared" si="1"/>
        <v>2147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1620.7</v>
      </c>
      <c r="I21" s="48">
        <f t="shared" si="4"/>
        <v>171.3</v>
      </c>
      <c r="J21" s="48">
        <f t="shared" si="4"/>
        <v>177.5</v>
      </c>
      <c r="K21" s="48">
        <f t="shared" si="4"/>
        <v>177.5</v>
      </c>
      <c r="L21" s="328" t="s">
        <v>698</v>
      </c>
    </row>
    <row r="22" spans="1:12" ht="27" thickBot="1">
      <c r="A22" s="326"/>
      <c r="B22" s="45" t="s">
        <v>695</v>
      </c>
      <c r="C22" s="45" t="s">
        <v>696</v>
      </c>
      <c r="D22" s="45" t="s">
        <v>654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28"/>
    </row>
    <row r="23" spans="1:12" ht="27" thickBot="1">
      <c r="A23" s="326"/>
      <c r="B23" s="45" t="s">
        <v>695</v>
      </c>
      <c r="C23" s="45" t="s">
        <v>696</v>
      </c>
      <c r="D23" s="45" t="s">
        <v>655</v>
      </c>
      <c r="E23" s="46">
        <f t="shared" si="1"/>
        <v>0</v>
      </c>
      <c r="F23" s="46"/>
      <c r="G23" s="46"/>
      <c r="H23" s="46"/>
      <c r="I23" s="46"/>
      <c r="J23" s="46"/>
      <c r="K23" s="46"/>
      <c r="L23" s="328"/>
    </row>
    <row r="24" spans="1:12" ht="27" thickBot="1">
      <c r="A24" s="326"/>
      <c r="B24" s="45" t="s">
        <v>695</v>
      </c>
      <c r="C24" s="45" t="s">
        <v>696</v>
      </c>
      <c r="D24" s="45" t="s">
        <v>699</v>
      </c>
      <c r="E24" s="46">
        <f t="shared" si="1"/>
        <v>2147</v>
      </c>
      <c r="F24" s="46"/>
      <c r="G24" s="46"/>
      <c r="H24" s="46">
        <f>'Расходы по МП'!H26</f>
        <v>1620.7</v>
      </c>
      <c r="I24" s="46">
        <f>'Расходы по МП'!I26</f>
        <v>171.3</v>
      </c>
      <c r="J24" s="46">
        <f>'Расходы по МП'!J26</f>
        <v>177.5</v>
      </c>
      <c r="K24" s="46">
        <f>'Расходы по МП'!K26</f>
        <v>177.5</v>
      </c>
      <c r="L24" s="328"/>
    </row>
    <row r="25" spans="1:12" ht="27" thickBot="1">
      <c r="A25" s="327"/>
      <c r="B25" s="45" t="s">
        <v>695</v>
      </c>
      <c r="C25" s="45" t="s">
        <v>696</v>
      </c>
      <c r="D25" s="45" t="s">
        <v>700</v>
      </c>
      <c r="E25" s="46">
        <f t="shared" si="1"/>
        <v>0</v>
      </c>
      <c r="F25" s="46"/>
      <c r="G25" s="46"/>
      <c r="H25" s="46"/>
      <c r="I25" s="46"/>
      <c r="J25" s="46"/>
      <c r="K25" s="46"/>
      <c r="L25" s="328"/>
    </row>
    <row r="26" spans="1:12" ht="15.75" thickBot="1">
      <c r="A26" s="325" t="s">
        <v>704</v>
      </c>
      <c r="B26" s="45" t="s">
        <v>695</v>
      </c>
      <c r="C26" s="45" t="s">
        <v>696</v>
      </c>
      <c r="D26" s="45" t="s">
        <v>697</v>
      </c>
      <c r="E26" s="46">
        <f t="shared" si="1"/>
        <v>1014.5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1014.5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28" t="s">
        <v>698</v>
      </c>
    </row>
    <row r="27" spans="1:12" ht="27" thickBot="1">
      <c r="A27" s="326"/>
      <c r="B27" s="45" t="s">
        <v>695</v>
      </c>
      <c r="C27" s="45" t="s">
        <v>696</v>
      </c>
      <c r="D27" s="45" t="s">
        <v>654</v>
      </c>
      <c r="E27" s="46">
        <f t="shared" si="1"/>
        <v>0</v>
      </c>
      <c r="F27" s="46"/>
      <c r="G27" s="46"/>
      <c r="H27" s="46"/>
      <c r="I27" s="46"/>
      <c r="J27" s="46"/>
      <c r="K27" s="46"/>
      <c r="L27" s="328"/>
    </row>
    <row r="28" spans="1:12" ht="27" thickBot="1">
      <c r="A28" s="326"/>
      <c r="B28" s="45" t="s">
        <v>695</v>
      </c>
      <c r="C28" s="45" t="s">
        <v>696</v>
      </c>
      <c r="D28" s="45" t="s">
        <v>655</v>
      </c>
      <c r="E28" s="46">
        <f t="shared" si="1"/>
        <v>0</v>
      </c>
      <c r="F28" s="46"/>
      <c r="G28" s="46"/>
      <c r="H28" s="46"/>
      <c r="I28" s="46"/>
      <c r="J28" s="46"/>
      <c r="K28" s="46"/>
      <c r="L28" s="328"/>
    </row>
    <row r="29" spans="1:12" ht="27" thickBot="1">
      <c r="A29" s="326"/>
      <c r="B29" s="45" t="s">
        <v>695</v>
      </c>
      <c r="C29" s="45" t="s">
        <v>696</v>
      </c>
      <c r="D29" s="45" t="s">
        <v>699</v>
      </c>
      <c r="E29" s="46">
        <f t="shared" si="1"/>
        <v>1014.5</v>
      </c>
      <c r="F29" s="46"/>
      <c r="G29" s="46"/>
      <c r="H29" s="46">
        <f>'Расходы по МП'!H31</f>
        <v>1014.5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28"/>
    </row>
    <row r="30" spans="1:12" ht="27" thickBot="1">
      <c r="A30" s="327"/>
      <c r="B30" s="45" t="s">
        <v>695</v>
      </c>
      <c r="C30" s="45" t="s">
        <v>696</v>
      </c>
      <c r="D30" s="45" t="s">
        <v>700</v>
      </c>
      <c r="E30" s="46">
        <f t="shared" si="1"/>
        <v>0</v>
      </c>
      <c r="F30" s="46"/>
      <c r="G30" s="46"/>
      <c r="H30" s="46"/>
      <c r="I30" s="46"/>
      <c r="J30" s="46"/>
      <c r="K30" s="46"/>
      <c r="L30" s="328"/>
    </row>
    <row r="31" spans="1:12" ht="15.75" thickBot="1">
      <c r="A31" s="325" t="s">
        <v>705</v>
      </c>
      <c r="B31" s="45" t="s">
        <v>695</v>
      </c>
      <c r="C31" s="45" t="s">
        <v>696</v>
      </c>
      <c r="D31" s="45" t="s">
        <v>697</v>
      </c>
      <c r="E31" s="46">
        <f t="shared" si="1"/>
        <v>3755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895</v>
      </c>
      <c r="I31" s="46">
        <f t="shared" si="6"/>
        <v>950</v>
      </c>
      <c r="J31" s="46">
        <f t="shared" si="6"/>
        <v>955</v>
      </c>
      <c r="K31" s="46">
        <f t="shared" si="6"/>
        <v>955</v>
      </c>
      <c r="L31" s="328" t="s">
        <v>698</v>
      </c>
    </row>
    <row r="32" spans="1:12" ht="27" thickBot="1">
      <c r="A32" s="326"/>
      <c r="B32" s="45" t="s">
        <v>695</v>
      </c>
      <c r="C32" s="45" t="s">
        <v>696</v>
      </c>
      <c r="D32" s="45" t="s">
        <v>654</v>
      </c>
      <c r="E32" s="46">
        <f t="shared" si="1"/>
        <v>0</v>
      </c>
      <c r="F32" s="46"/>
      <c r="G32" s="46"/>
      <c r="H32" s="46"/>
      <c r="I32" s="46"/>
      <c r="J32" s="46"/>
      <c r="K32" s="46"/>
      <c r="L32" s="328"/>
    </row>
    <row r="33" spans="1:12" ht="27" thickBot="1">
      <c r="A33" s="326"/>
      <c r="B33" s="45" t="s">
        <v>695</v>
      </c>
      <c r="C33" s="45" t="s">
        <v>696</v>
      </c>
      <c r="D33" s="45" t="s">
        <v>655</v>
      </c>
      <c r="E33" s="46">
        <f t="shared" si="1"/>
        <v>0</v>
      </c>
      <c r="F33" s="46"/>
      <c r="G33" s="46"/>
      <c r="H33" s="46"/>
      <c r="I33" s="46"/>
      <c r="J33" s="46"/>
      <c r="K33" s="46"/>
      <c r="L33" s="328"/>
    </row>
    <row r="34" spans="1:12" ht="27" thickBot="1">
      <c r="A34" s="326"/>
      <c r="B34" s="45" t="s">
        <v>695</v>
      </c>
      <c r="C34" s="45" t="s">
        <v>696</v>
      </c>
      <c r="D34" s="45" t="s">
        <v>699</v>
      </c>
      <c r="E34" s="46">
        <f t="shared" si="1"/>
        <v>3755</v>
      </c>
      <c r="F34" s="46"/>
      <c r="G34" s="46"/>
      <c r="H34" s="46">
        <f>'Расходы по МП'!H36</f>
        <v>895</v>
      </c>
      <c r="I34" s="46">
        <f>'Расходы по МП'!I36</f>
        <v>950</v>
      </c>
      <c r="J34" s="46">
        <f>'Расходы по МП'!J36</f>
        <v>955</v>
      </c>
      <c r="K34" s="46">
        <f>'Расходы по МП'!K36</f>
        <v>955</v>
      </c>
      <c r="L34" s="328"/>
    </row>
    <row r="35" spans="1:12" ht="27" thickBot="1">
      <c r="A35" s="327"/>
      <c r="B35" s="45" t="s">
        <v>695</v>
      </c>
      <c r="C35" s="45" t="s">
        <v>696</v>
      </c>
      <c r="D35" s="45" t="s">
        <v>700</v>
      </c>
      <c r="E35" s="46">
        <f t="shared" si="1"/>
        <v>0</v>
      </c>
      <c r="F35" s="46"/>
      <c r="G35" s="46"/>
      <c r="H35" s="46"/>
      <c r="I35" s="46"/>
      <c r="J35" s="46"/>
      <c r="K35" s="46"/>
      <c r="L35" s="328"/>
    </row>
    <row r="36" spans="1:12" ht="15.75" thickBot="1">
      <c r="A36" s="325" t="s">
        <v>706</v>
      </c>
      <c r="B36" s="45" t="s">
        <v>695</v>
      </c>
      <c r="C36" s="45" t="s">
        <v>696</v>
      </c>
      <c r="D36" s="45" t="s">
        <v>697</v>
      </c>
      <c r="E36" s="46">
        <f t="shared" si="1"/>
        <v>1477.1</v>
      </c>
      <c r="F36" s="46">
        <f t="shared" ref="F36:K40" si="7">F41+F46</f>
        <v>0</v>
      </c>
      <c r="G36" s="46">
        <f t="shared" si="7"/>
        <v>0</v>
      </c>
      <c r="H36" s="46">
        <f t="shared" si="7"/>
        <v>1477.1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28" t="s">
        <v>698</v>
      </c>
    </row>
    <row r="37" spans="1:12" ht="27" thickBot="1">
      <c r="A37" s="326"/>
      <c r="B37" s="45" t="s">
        <v>695</v>
      </c>
      <c r="C37" s="45" t="s">
        <v>696</v>
      </c>
      <c r="D37" s="45" t="s">
        <v>654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28"/>
    </row>
    <row r="38" spans="1:12" ht="27" thickBot="1">
      <c r="A38" s="326"/>
      <c r="B38" s="45" t="s">
        <v>695</v>
      </c>
      <c r="C38" s="45" t="s">
        <v>696</v>
      </c>
      <c r="D38" s="45" t="s">
        <v>655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28"/>
    </row>
    <row r="39" spans="1:12" ht="27" thickBot="1">
      <c r="A39" s="326"/>
      <c r="B39" s="45" t="s">
        <v>695</v>
      </c>
      <c r="C39" s="45" t="s">
        <v>696</v>
      </c>
      <c r="D39" s="45" t="s">
        <v>699</v>
      </c>
      <c r="E39" s="46">
        <f t="shared" si="1"/>
        <v>1477.1</v>
      </c>
      <c r="F39" s="46">
        <f t="shared" si="7"/>
        <v>0</v>
      </c>
      <c r="G39" s="46">
        <f t="shared" si="7"/>
        <v>0</v>
      </c>
      <c r="H39" s="46">
        <f t="shared" si="7"/>
        <v>1477.1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28"/>
    </row>
    <row r="40" spans="1:12" ht="27" thickBot="1">
      <c r="A40" s="327"/>
      <c r="B40" s="45" t="s">
        <v>695</v>
      </c>
      <c r="C40" s="45" t="s">
        <v>696</v>
      </c>
      <c r="D40" s="45" t="s">
        <v>700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28"/>
    </row>
    <row r="41" spans="1:12" ht="15.75" thickBot="1">
      <c r="A41" s="325" t="s">
        <v>716</v>
      </c>
      <c r="B41" s="45" t="s">
        <v>695</v>
      </c>
      <c r="C41" s="45" t="s">
        <v>696</v>
      </c>
      <c r="D41" s="45" t="s">
        <v>697</v>
      </c>
      <c r="E41" s="46">
        <f t="shared" si="1"/>
        <v>1477.1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1477.1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28" t="s">
        <v>698</v>
      </c>
    </row>
    <row r="42" spans="1:12" ht="27" thickBot="1">
      <c r="A42" s="326"/>
      <c r="B42" s="45" t="s">
        <v>695</v>
      </c>
      <c r="C42" s="45" t="s">
        <v>696</v>
      </c>
      <c r="D42" s="45" t="s">
        <v>654</v>
      </c>
      <c r="E42" s="46">
        <f t="shared" si="1"/>
        <v>0</v>
      </c>
      <c r="F42" s="46"/>
      <c r="G42" s="46"/>
      <c r="H42" s="46"/>
      <c r="I42" s="46"/>
      <c r="J42" s="46"/>
      <c r="K42" s="46"/>
      <c r="L42" s="328"/>
    </row>
    <row r="43" spans="1:12" ht="27" thickBot="1">
      <c r="A43" s="326"/>
      <c r="B43" s="45" t="s">
        <v>695</v>
      </c>
      <c r="C43" s="45" t="s">
        <v>696</v>
      </c>
      <c r="D43" s="45" t="s">
        <v>655</v>
      </c>
      <c r="E43" s="46">
        <f t="shared" si="1"/>
        <v>0</v>
      </c>
      <c r="F43" s="46"/>
      <c r="G43" s="46"/>
      <c r="H43" s="46"/>
      <c r="I43" s="46"/>
      <c r="J43" s="46"/>
      <c r="K43" s="46"/>
      <c r="L43" s="328"/>
    </row>
    <row r="44" spans="1:12" ht="27" thickBot="1">
      <c r="A44" s="326"/>
      <c r="B44" s="45" t="s">
        <v>695</v>
      </c>
      <c r="C44" s="45" t="s">
        <v>696</v>
      </c>
      <c r="D44" s="45" t="s">
        <v>699</v>
      </c>
      <c r="E44" s="46">
        <f t="shared" si="1"/>
        <v>1477.1</v>
      </c>
      <c r="F44" s="46"/>
      <c r="G44" s="46"/>
      <c r="H44" s="46">
        <f>'Расходы по МП'!H46</f>
        <v>1477.1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28"/>
    </row>
    <row r="45" spans="1:12" ht="27" thickBot="1">
      <c r="A45" s="327"/>
      <c r="B45" s="45" t="s">
        <v>695</v>
      </c>
      <c r="C45" s="45" t="s">
        <v>696</v>
      </c>
      <c r="D45" s="45" t="s">
        <v>700</v>
      </c>
      <c r="E45" s="46">
        <f t="shared" si="1"/>
        <v>0</v>
      </c>
      <c r="F45" s="46"/>
      <c r="G45" s="46"/>
      <c r="H45" s="46"/>
      <c r="I45" s="46"/>
      <c r="J45" s="46"/>
      <c r="K45" s="46"/>
      <c r="L45" s="328"/>
    </row>
    <row r="46" spans="1:12" ht="15.75" thickBot="1">
      <c r="A46" s="325" t="s">
        <v>707</v>
      </c>
      <c r="B46" s="45" t="s">
        <v>695</v>
      </c>
      <c r="C46" s="45" t="s">
        <v>696</v>
      </c>
      <c r="D46" s="45" t="s">
        <v>697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28" t="s">
        <v>698</v>
      </c>
    </row>
    <row r="47" spans="1:12" ht="27" thickBot="1">
      <c r="A47" s="326"/>
      <c r="B47" s="45" t="s">
        <v>695</v>
      </c>
      <c r="C47" s="45" t="s">
        <v>696</v>
      </c>
      <c r="D47" s="45" t="s">
        <v>654</v>
      </c>
      <c r="E47" s="46">
        <f t="shared" si="1"/>
        <v>0</v>
      </c>
      <c r="F47" s="46"/>
      <c r="G47" s="46"/>
      <c r="H47" s="46"/>
      <c r="I47" s="46"/>
      <c r="J47" s="46"/>
      <c r="K47" s="46"/>
      <c r="L47" s="328"/>
    </row>
    <row r="48" spans="1:12" ht="27" thickBot="1">
      <c r="A48" s="326"/>
      <c r="B48" s="45" t="s">
        <v>695</v>
      </c>
      <c r="C48" s="45" t="s">
        <v>696</v>
      </c>
      <c r="D48" s="45" t="s">
        <v>655</v>
      </c>
      <c r="E48" s="46">
        <f t="shared" si="1"/>
        <v>0</v>
      </c>
      <c r="F48" s="46"/>
      <c r="G48" s="46"/>
      <c r="H48" s="46"/>
      <c r="I48" s="46"/>
      <c r="J48" s="46"/>
      <c r="K48" s="46"/>
      <c r="L48" s="328"/>
    </row>
    <row r="49" spans="1:12" ht="27" thickBot="1">
      <c r="A49" s="326"/>
      <c r="B49" s="45" t="s">
        <v>695</v>
      </c>
      <c r="C49" s="45" t="s">
        <v>696</v>
      </c>
      <c r="D49" s="45" t="s">
        <v>699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28"/>
    </row>
    <row r="50" spans="1:12" ht="27" thickBot="1">
      <c r="A50" s="327"/>
      <c r="B50" s="45" t="s">
        <v>695</v>
      </c>
      <c r="C50" s="45" t="s">
        <v>696</v>
      </c>
      <c r="D50" s="45" t="s">
        <v>700</v>
      </c>
      <c r="E50" s="46">
        <f t="shared" si="1"/>
        <v>0</v>
      </c>
      <c r="F50" s="46"/>
      <c r="G50" s="46"/>
      <c r="H50" s="46"/>
      <c r="I50" s="46"/>
      <c r="J50" s="46"/>
      <c r="K50" s="46"/>
      <c r="L50" s="328"/>
    </row>
    <row r="51" spans="1:12" ht="15.75" thickBot="1">
      <c r="A51" s="325" t="s">
        <v>708</v>
      </c>
      <c r="B51" s="45" t="s">
        <v>695</v>
      </c>
      <c r="C51" s="45" t="s">
        <v>696</v>
      </c>
      <c r="D51" s="45" t="s">
        <v>697</v>
      </c>
      <c r="E51" s="46">
        <f t="shared" si="1"/>
        <v>4492.9109200000003</v>
      </c>
      <c r="F51" s="46">
        <f t="shared" ref="F51:K55" si="10">F56+F61</f>
        <v>0</v>
      </c>
      <c r="G51" s="46">
        <f t="shared" si="10"/>
        <v>0</v>
      </c>
      <c r="H51" s="46">
        <f t="shared" si="10"/>
        <v>2057.5702300000003</v>
      </c>
      <c r="I51" s="46">
        <f t="shared" si="10"/>
        <v>820.86023</v>
      </c>
      <c r="J51" s="46">
        <f t="shared" si="10"/>
        <v>807.24023</v>
      </c>
      <c r="K51" s="46">
        <f t="shared" si="10"/>
        <v>807.24023</v>
      </c>
      <c r="L51" s="328" t="s">
        <v>698</v>
      </c>
    </row>
    <row r="52" spans="1:12" ht="27" thickBot="1">
      <c r="A52" s="326"/>
      <c r="B52" s="45" t="s">
        <v>695</v>
      </c>
      <c r="C52" s="45" t="s">
        <v>696</v>
      </c>
      <c r="D52" s="45" t="s">
        <v>654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28"/>
    </row>
    <row r="53" spans="1:12" ht="27" thickBot="1">
      <c r="A53" s="326"/>
      <c r="B53" s="45" t="s">
        <v>695</v>
      </c>
      <c r="C53" s="45" t="s">
        <v>696</v>
      </c>
      <c r="D53" s="45" t="s">
        <v>655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28"/>
    </row>
    <row r="54" spans="1:12" ht="27" thickBot="1">
      <c r="A54" s="326"/>
      <c r="B54" s="45" t="s">
        <v>695</v>
      </c>
      <c r="C54" s="45" t="s">
        <v>696</v>
      </c>
      <c r="D54" s="45" t="s">
        <v>699</v>
      </c>
      <c r="E54" s="46">
        <f t="shared" si="1"/>
        <v>4492.9109200000003</v>
      </c>
      <c r="F54" s="46">
        <f t="shared" si="10"/>
        <v>0</v>
      </c>
      <c r="G54" s="46">
        <f t="shared" si="10"/>
        <v>0</v>
      </c>
      <c r="H54" s="46">
        <f t="shared" si="10"/>
        <v>2057.5702300000003</v>
      </c>
      <c r="I54" s="46">
        <f t="shared" si="10"/>
        <v>820.86023</v>
      </c>
      <c r="J54" s="46">
        <f t="shared" si="10"/>
        <v>807.24023</v>
      </c>
      <c r="K54" s="46">
        <f t="shared" si="10"/>
        <v>807.24023</v>
      </c>
      <c r="L54" s="328"/>
    </row>
    <row r="55" spans="1:12" ht="27" thickBot="1">
      <c r="A55" s="327"/>
      <c r="B55" s="45" t="s">
        <v>695</v>
      </c>
      <c r="C55" s="45" t="s">
        <v>696</v>
      </c>
      <c r="D55" s="45" t="s">
        <v>700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28"/>
    </row>
    <row r="56" spans="1:12" ht="15.75" thickBot="1">
      <c r="A56" s="325" t="s">
        <v>709</v>
      </c>
      <c r="B56" s="45" t="s">
        <v>695</v>
      </c>
      <c r="C56" s="45" t="s">
        <v>696</v>
      </c>
      <c r="D56" s="45" t="s">
        <v>697</v>
      </c>
      <c r="E56" s="46">
        <f t="shared" si="1"/>
        <v>0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0</v>
      </c>
      <c r="K56" s="46">
        <f t="shared" si="11"/>
        <v>0</v>
      </c>
      <c r="L56" s="328" t="s">
        <v>698</v>
      </c>
    </row>
    <row r="57" spans="1:12" ht="27" thickBot="1">
      <c r="A57" s="326"/>
      <c r="B57" s="45" t="s">
        <v>695</v>
      </c>
      <c r="C57" s="45" t="s">
        <v>696</v>
      </c>
      <c r="D57" s="45" t="s">
        <v>654</v>
      </c>
      <c r="E57" s="46">
        <f t="shared" si="1"/>
        <v>0</v>
      </c>
      <c r="F57" s="46"/>
      <c r="G57" s="46"/>
      <c r="H57" s="46"/>
      <c r="I57" s="46"/>
      <c r="J57" s="46"/>
      <c r="K57" s="46"/>
      <c r="L57" s="328"/>
    </row>
    <row r="58" spans="1:12" ht="27" thickBot="1">
      <c r="A58" s="326"/>
      <c r="B58" s="45" t="s">
        <v>695</v>
      </c>
      <c r="C58" s="45" t="s">
        <v>696</v>
      </c>
      <c r="D58" s="45" t="s">
        <v>655</v>
      </c>
      <c r="E58" s="46">
        <f t="shared" si="1"/>
        <v>0</v>
      </c>
      <c r="F58" s="46"/>
      <c r="G58" s="46"/>
      <c r="H58" s="46"/>
      <c r="I58" s="46"/>
      <c r="J58" s="46"/>
      <c r="K58" s="46"/>
      <c r="L58" s="328"/>
    </row>
    <row r="59" spans="1:12" ht="27" thickBot="1">
      <c r="A59" s="326"/>
      <c r="B59" s="45" t="s">
        <v>695</v>
      </c>
      <c r="C59" s="45" t="s">
        <v>696</v>
      </c>
      <c r="D59" s="45" t="s">
        <v>699</v>
      </c>
      <c r="E59" s="46">
        <f t="shared" si="1"/>
        <v>0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0</v>
      </c>
      <c r="K59" s="46">
        <f>'Расходы по МП'!K61</f>
        <v>0</v>
      </c>
      <c r="L59" s="328"/>
    </row>
    <row r="60" spans="1:12" ht="27" thickBot="1">
      <c r="A60" s="327"/>
      <c r="B60" s="45" t="s">
        <v>695</v>
      </c>
      <c r="C60" s="45" t="s">
        <v>696</v>
      </c>
      <c r="D60" s="45" t="s">
        <v>700</v>
      </c>
      <c r="E60" s="46">
        <f t="shared" si="1"/>
        <v>0</v>
      </c>
      <c r="F60" s="46"/>
      <c r="G60" s="46"/>
      <c r="H60" s="46"/>
      <c r="I60" s="46"/>
      <c r="J60" s="46"/>
      <c r="K60" s="46"/>
      <c r="L60" s="328"/>
    </row>
    <row r="61" spans="1:12" ht="15.75" thickBot="1">
      <c r="A61" s="325" t="s">
        <v>710</v>
      </c>
      <c r="B61" s="45" t="s">
        <v>695</v>
      </c>
      <c r="C61" s="45" t="s">
        <v>696</v>
      </c>
      <c r="D61" s="45" t="s">
        <v>697</v>
      </c>
      <c r="E61" s="46">
        <f t="shared" si="1"/>
        <v>4492.9109200000003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2057.5702300000003</v>
      </c>
      <c r="I61" s="46">
        <f t="shared" si="12"/>
        <v>820.86023</v>
      </c>
      <c r="J61" s="46">
        <f t="shared" si="12"/>
        <v>807.24023</v>
      </c>
      <c r="K61" s="46">
        <f t="shared" si="12"/>
        <v>807.24023</v>
      </c>
      <c r="L61" s="328" t="s">
        <v>698</v>
      </c>
    </row>
    <row r="62" spans="1:12" ht="27" thickBot="1">
      <c r="A62" s="326"/>
      <c r="B62" s="45" t="s">
        <v>695</v>
      </c>
      <c r="C62" s="45" t="s">
        <v>696</v>
      </c>
      <c r="D62" s="45" t="s">
        <v>654</v>
      </c>
      <c r="E62" s="46">
        <f t="shared" si="1"/>
        <v>0</v>
      </c>
      <c r="F62" s="46"/>
      <c r="G62" s="46"/>
      <c r="H62" s="46"/>
      <c r="I62" s="46"/>
      <c r="J62" s="46"/>
      <c r="K62" s="46"/>
      <c r="L62" s="328"/>
    </row>
    <row r="63" spans="1:12" ht="27" thickBot="1">
      <c r="A63" s="326"/>
      <c r="B63" s="45" t="s">
        <v>695</v>
      </c>
      <c r="C63" s="45" t="s">
        <v>696</v>
      </c>
      <c r="D63" s="45" t="s">
        <v>655</v>
      </c>
      <c r="E63" s="46">
        <f t="shared" si="1"/>
        <v>0</v>
      </c>
      <c r="F63" s="46"/>
      <c r="G63" s="46"/>
      <c r="H63" s="46"/>
      <c r="I63" s="46"/>
      <c r="J63" s="46"/>
      <c r="K63" s="46"/>
      <c r="L63" s="328"/>
    </row>
    <row r="64" spans="1:12" ht="27" thickBot="1">
      <c r="A64" s="326"/>
      <c r="B64" s="45" t="s">
        <v>695</v>
      </c>
      <c r="C64" s="45" t="s">
        <v>696</v>
      </c>
      <c r="D64" s="45" t="s">
        <v>699</v>
      </c>
      <c r="E64" s="46">
        <f t="shared" si="1"/>
        <v>4492.9109200000003</v>
      </c>
      <c r="F64" s="46"/>
      <c r="G64" s="46"/>
      <c r="H64" s="46">
        <f>'Расходы по МП'!H66</f>
        <v>2057.5702300000003</v>
      </c>
      <c r="I64" s="46">
        <f>'Расходы по МП'!I66</f>
        <v>820.86023</v>
      </c>
      <c r="J64" s="46">
        <f>'Расходы по МП'!J66</f>
        <v>807.24023</v>
      </c>
      <c r="K64" s="46">
        <f>'Расходы по МП'!K66</f>
        <v>807.24023</v>
      </c>
      <c r="L64" s="328"/>
    </row>
    <row r="65" spans="1:12" ht="27" thickBot="1">
      <c r="A65" s="327"/>
      <c r="B65" s="45" t="s">
        <v>695</v>
      </c>
      <c r="C65" s="45" t="s">
        <v>696</v>
      </c>
      <c r="D65" s="45" t="s">
        <v>700</v>
      </c>
      <c r="E65" s="46">
        <f t="shared" si="1"/>
        <v>0</v>
      </c>
      <c r="F65" s="46"/>
      <c r="G65" s="46"/>
      <c r="H65" s="46"/>
      <c r="I65" s="46"/>
      <c r="J65" s="46"/>
      <c r="K65" s="46"/>
      <c r="L65" s="328"/>
    </row>
    <row r="66" spans="1:12" ht="15.75" thickBot="1">
      <c r="A66" s="325" t="s">
        <v>711</v>
      </c>
      <c r="B66" s="45" t="s">
        <v>695</v>
      </c>
      <c r="C66" s="45" t="s">
        <v>696</v>
      </c>
      <c r="D66" s="45" t="s">
        <v>697</v>
      </c>
      <c r="E66" s="46">
        <f t="shared" si="1"/>
        <v>6564.7129999999997</v>
      </c>
      <c r="F66" s="46">
        <f t="shared" ref="F66:K70" si="13">F71+F76</f>
        <v>0</v>
      </c>
      <c r="G66" s="46">
        <f t="shared" si="13"/>
        <v>0</v>
      </c>
      <c r="H66" s="46">
        <f t="shared" si="13"/>
        <v>4462.6032500000001</v>
      </c>
      <c r="I66" s="46">
        <f t="shared" si="13"/>
        <v>649.50325000000009</v>
      </c>
      <c r="J66" s="46">
        <f t="shared" si="13"/>
        <v>726.30325000000005</v>
      </c>
      <c r="K66" s="46">
        <f t="shared" si="13"/>
        <v>726.30325000000005</v>
      </c>
      <c r="L66" s="328" t="s">
        <v>698</v>
      </c>
    </row>
    <row r="67" spans="1:12" ht="27" thickBot="1">
      <c r="A67" s="326"/>
      <c r="B67" s="45" t="s">
        <v>695</v>
      </c>
      <c r="C67" s="45" t="s">
        <v>696</v>
      </c>
      <c r="D67" s="45" t="s">
        <v>654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28"/>
    </row>
    <row r="68" spans="1:12" ht="27" thickBot="1">
      <c r="A68" s="326"/>
      <c r="B68" s="45" t="s">
        <v>695</v>
      </c>
      <c r="C68" s="45" t="s">
        <v>696</v>
      </c>
      <c r="D68" s="45" t="s">
        <v>655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28"/>
    </row>
    <row r="69" spans="1:12" ht="27" thickBot="1">
      <c r="A69" s="326"/>
      <c r="B69" s="45" t="s">
        <v>695</v>
      </c>
      <c r="C69" s="45" t="s">
        <v>696</v>
      </c>
      <c r="D69" s="45" t="s">
        <v>699</v>
      </c>
      <c r="E69" s="46">
        <f t="shared" si="1"/>
        <v>6564.7129999999997</v>
      </c>
      <c r="F69" s="46">
        <f t="shared" si="13"/>
        <v>0</v>
      </c>
      <c r="G69" s="46">
        <f t="shared" si="13"/>
        <v>0</v>
      </c>
      <c r="H69" s="46">
        <f t="shared" si="13"/>
        <v>4462.6032500000001</v>
      </c>
      <c r="I69" s="46">
        <f t="shared" si="13"/>
        <v>649.50325000000009</v>
      </c>
      <c r="J69" s="46">
        <f t="shared" si="13"/>
        <v>726.30325000000005</v>
      </c>
      <c r="K69" s="46">
        <f t="shared" si="13"/>
        <v>726.30325000000005</v>
      </c>
      <c r="L69" s="328"/>
    </row>
    <row r="70" spans="1:12" ht="27" thickBot="1">
      <c r="A70" s="327"/>
      <c r="B70" s="45" t="s">
        <v>695</v>
      </c>
      <c r="C70" s="45" t="s">
        <v>696</v>
      </c>
      <c r="D70" s="45" t="s">
        <v>700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28"/>
    </row>
    <row r="71" spans="1:12" ht="15.75" thickBot="1">
      <c r="A71" s="325" t="s">
        <v>712</v>
      </c>
      <c r="B71" s="45" t="s">
        <v>695</v>
      </c>
      <c r="C71" s="45" t="s">
        <v>696</v>
      </c>
      <c r="D71" s="45" t="s">
        <v>697</v>
      </c>
      <c r="E71" s="46">
        <f t="shared" ref="E71:E80" si="14">F71+G71+H71+I71+J71+K71</f>
        <v>6099.5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4346.3</v>
      </c>
      <c r="I71" s="46">
        <f t="shared" si="15"/>
        <v>533.20000000000005</v>
      </c>
      <c r="J71" s="46">
        <f t="shared" si="15"/>
        <v>610</v>
      </c>
      <c r="K71" s="46">
        <f t="shared" si="15"/>
        <v>610</v>
      </c>
      <c r="L71" s="328" t="s">
        <v>698</v>
      </c>
    </row>
    <row r="72" spans="1:12" ht="27" thickBot="1">
      <c r="A72" s="326"/>
      <c r="B72" s="45" t="s">
        <v>695</v>
      </c>
      <c r="C72" s="45" t="s">
        <v>696</v>
      </c>
      <c r="D72" s="45" t="s">
        <v>654</v>
      </c>
      <c r="E72" s="46">
        <f t="shared" si="14"/>
        <v>0</v>
      </c>
      <c r="F72" s="46"/>
      <c r="G72" s="46"/>
      <c r="H72" s="46"/>
      <c r="I72" s="46"/>
      <c r="J72" s="46"/>
      <c r="K72" s="46"/>
      <c r="L72" s="328"/>
    </row>
    <row r="73" spans="1:12" ht="27" thickBot="1">
      <c r="A73" s="326"/>
      <c r="B73" s="45" t="s">
        <v>695</v>
      </c>
      <c r="C73" s="45" t="s">
        <v>696</v>
      </c>
      <c r="D73" s="45" t="s">
        <v>655</v>
      </c>
      <c r="E73" s="46">
        <f t="shared" si="14"/>
        <v>0</v>
      </c>
      <c r="F73" s="46"/>
      <c r="G73" s="46"/>
      <c r="H73" s="46"/>
      <c r="I73" s="46"/>
      <c r="J73" s="46"/>
      <c r="K73" s="46"/>
      <c r="L73" s="328"/>
    </row>
    <row r="74" spans="1:12" ht="27" thickBot="1">
      <c r="A74" s="326"/>
      <c r="B74" s="45" t="s">
        <v>695</v>
      </c>
      <c r="C74" s="45" t="s">
        <v>696</v>
      </c>
      <c r="D74" s="45" t="s">
        <v>699</v>
      </c>
      <c r="E74" s="46">
        <f t="shared" si="14"/>
        <v>6099.5</v>
      </c>
      <c r="F74" s="46"/>
      <c r="G74" s="46"/>
      <c r="H74" s="46">
        <f>'Расходы по МП'!H76</f>
        <v>4346.3</v>
      </c>
      <c r="I74" s="46">
        <f>'Расходы по МП'!I76</f>
        <v>533.20000000000005</v>
      </c>
      <c r="J74" s="46">
        <f>'Расходы по МП'!J76</f>
        <v>610</v>
      </c>
      <c r="K74" s="46">
        <f>'Расходы по МП'!K76</f>
        <v>610</v>
      </c>
      <c r="L74" s="328"/>
    </row>
    <row r="75" spans="1:12" ht="27" thickBot="1">
      <c r="A75" s="327"/>
      <c r="B75" s="45" t="s">
        <v>695</v>
      </c>
      <c r="C75" s="45" t="s">
        <v>696</v>
      </c>
      <c r="D75" s="45" t="s">
        <v>700</v>
      </c>
      <c r="E75" s="46">
        <f t="shared" si="14"/>
        <v>0</v>
      </c>
      <c r="F75" s="46"/>
      <c r="G75" s="46"/>
      <c r="H75" s="46"/>
      <c r="I75" s="46"/>
      <c r="J75" s="46"/>
      <c r="K75" s="46"/>
      <c r="L75" s="328"/>
    </row>
    <row r="76" spans="1:12" ht="15.75" thickBot="1">
      <c r="A76" s="325" t="s">
        <v>713</v>
      </c>
      <c r="B76" s="45" t="s">
        <v>695</v>
      </c>
      <c r="C76" s="45" t="s">
        <v>696</v>
      </c>
      <c r="D76" s="45" t="s">
        <v>697</v>
      </c>
      <c r="E76" s="46">
        <f t="shared" si="14"/>
        <v>465.21300000000002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116.30325000000001</v>
      </c>
      <c r="I76" s="46">
        <f t="shared" si="16"/>
        <v>116.30325000000001</v>
      </c>
      <c r="J76" s="46">
        <f t="shared" si="16"/>
        <v>116.30325000000001</v>
      </c>
      <c r="K76" s="46">
        <f t="shared" si="16"/>
        <v>116.30325000000001</v>
      </c>
      <c r="L76" s="328" t="s">
        <v>698</v>
      </c>
    </row>
    <row r="77" spans="1:12" ht="27" thickBot="1">
      <c r="A77" s="326"/>
      <c r="B77" s="45" t="s">
        <v>695</v>
      </c>
      <c r="C77" s="45" t="s">
        <v>696</v>
      </c>
      <c r="D77" s="45" t="s">
        <v>654</v>
      </c>
      <c r="E77" s="46">
        <f t="shared" si="14"/>
        <v>0</v>
      </c>
      <c r="F77" s="46"/>
      <c r="G77" s="46"/>
      <c r="H77" s="46"/>
      <c r="I77" s="46"/>
      <c r="J77" s="46"/>
      <c r="K77" s="46"/>
      <c r="L77" s="328"/>
    </row>
    <row r="78" spans="1:12" ht="27" thickBot="1">
      <c r="A78" s="326"/>
      <c r="B78" s="45" t="s">
        <v>695</v>
      </c>
      <c r="C78" s="45" t="s">
        <v>696</v>
      </c>
      <c r="D78" s="45" t="s">
        <v>655</v>
      </c>
      <c r="E78" s="46">
        <f t="shared" si="14"/>
        <v>0</v>
      </c>
      <c r="F78" s="46"/>
      <c r="G78" s="46"/>
      <c r="H78" s="46"/>
      <c r="I78" s="46"/>
      <c r="J78" s="46"/>
      <c r="K78" s="46"/>
      <c r="L78" s="328"/>
    </row>
    <row r="79" spans="1:12" ht="27" thickBot="1">
      <c r="A79" s="326"/>
      <c r="B79" s="45" t="s">
        <v>695</v>
      </c>
      <c r="C79" s="45" t="s">
        <v>696</v>
      </c>
      <c r="D79" s="45" t="s">
        <v>699</v>
      </c>
      <c r="E79" s="46">
        <f t="shared" si="14"/>
        <v>465.21300000000002</v>
      </c>
      <c r="F79" s="46"/>
      <c r="G79" s="46"/>
      <c r="H79" s="46">
        <f>'Расходы по МП'!H81</f>
        <v>116.30325000000001</v>
      </c>
      <c r="I79" s="46">
        <f>'Расходы по МП'!I81</f>
        <v>116.30325000000001</v>
      </c>
      <c r="J79" s="46">
        <f>'Расходы по МП'!J81</f>
        <v>116.30325000000001</v>
      </c>
      <c r="K79" s="46">
        <f>'Расходы по МП'!K81</f>
        <v>116.30325000000001</v>
      </c>
      <c r="L79" s="328"/>
    </row>
    <row r="80" spans="1:12" ht="27" thickBot="1">
      <c r="A80" s="327"/>
      <c r="B80" s="45" t="s">
        <v>695</v>
      </c>
      <c r="C80" s="45" t="s">
        <v>696</v>
      </c>
      <c r="D80" s="45" t="s">
        <v>700</v>
      </c>
      <c r="E80" s="46">
        <f t="shared" si="14"/>
        <v>0</v>
      </c>
      <c r="F80" s="46"/>
      <c r="G80" s="46"/>
      <c r="H80" s="46"/>
      <c r="I80" s="46"/>
      <c r="J80" s="46"/>
      <c r="K80" s="46"/>
      <c r="L80" s="328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54" sqref="E54"/>
    </sheetView>
  </sheetViews>
  <sheetFormatPr defaultColWidth="8.85546875" defaultRowHeight="15"/>
  <cols>
    <col min="1" max="1" width="28.42578125" style="204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72" t="s">
        <v>720</v>
      </c>
      <c r="E1" s="272"/>
    </row>
    <row r="2" spans="1:6" ht="100.9" customHeight="1">
      <c r="D2" s="273" t="str">
        <f>Источники!E2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v>
      </c>
      <c r="E2" s="273"/>
    </row>
    <row r="3" spans="1:6" ht="18.600000000000001" customHeight="1">
      <c r="D3" s="272" t="str">
        <f>Источники!E3</f>
        <v>от "___" декабря 2024 года № _____</v>
      </c>
      <c r="E3" s="272"/>
    </row>
    <row r="4" spans="1:6" ht="46.9" customHeight="1">
      <c r="A4" s="275" t="s">
        <v>820</v>
      </c>
      <c r="B4" s="275"/>
      <c r="C4" s="275"/>
      <c r="D4" s="275"/>
      <c r="E4" s="275"/>
    </row>
    <row r="6" spans="1:6" ht="12.75">
      <c r="A6" s="274" t="s">
        <v>644</v>
      </c>
      <c r="B6" s="274"/>
      <c r="C6" s="274"/>
      <c r="D6" s="274"/>
      <c r="E6" s="274"/>
    </row>
    <row r="7" spans="1:6" ht="40.15" customHeight="1">
      <c r="A7" s="205" t="s">
        <v>497</v>
      </c>
      <c r="B7" s="81" t="s">
        <v>498</v>
      </c>
      <c r="C7" s="82" t="s">
        <v>361</v>
      </c>
      <c r="D7" s="83" t="s">
        <v>468</v>
      </c>
      <c r="E7" s="82" t="s">
        <v>819</v>
      </c>
    </row>
    <row r="8" spans="1:6" ht="13.15" customHeight="1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7" t="s">
        <v>499</v>
      </c>
      <c r="B9" s="71" t="s">
        <v>500</v>
      </c>
      <c r="C9" s="84">
        <f>C10+C36</f>
        <v>16411.8</v>
      </c>
      <c r="D9" s="84">
        <f t="shared" ref="D9:E9" si="0">D10+D36</f>
        <v>8244.26</v>
      </c>
      <c r="E9" s="84">
        <f t="shared" si="0"/>
        <v>7448.5</v>
      </c>
      <c r="F9" s="85">
        <f>C9+D9+E9</f>
        <v>32104.559999999998</v>
      </c>
    </row>
    <row r="10" spans="1:6" ht="25.5">
      <c r="A10" s="207" t="s">
        <v>501</v>
      </c>
      <c r="B10" s="71" t="s">
        <v>502</v>
      </c>
      <c r="C10" s="84">
        <f>C11+C14+C17+C25+C28+C33</f>
        <v>5027</v>
      </c>
      <c r="D10" s="84">
        <f t="shared" ref="D10:E10" si="1">D11+D14+D17+D25+D28+D33</f>
        <v>5155</v>
      </c>
      <c r="E10" s="84">
        <f t="shared" si="1"/>
        <v>5285</v>
      </c>
      <c r="F10" s="85">
        <f t="shared" ref="F10:F53" si="2">C10+D10+E10</f>
        <v>15467</v>
      </c>
    </row>
    <row r="11" spans="1:6" ht="14.25">
      <c r="A11" s="208" t="s">
        <v>503</v>
      </c>
      <c r="B11" s="86" t="s">
        <v>504</v>
      </c>
      <c r="C11" s="87">
        <f>C12</f>
        <v>456</v>
      </c>
      <c r="D11" s="87">
        <f t="shared" ref="D11:E12" si="3">D12</f>
        <v>494</v>
      </c>
      <c r="E11" s="87">
        <f t="shared" si="3"/>
        <v>537</v>
      </c>
      <c r="F11" s="85">
        <f t="shared" si="2"/>
        <v>1487</v>
      </c>
    </row>
    <row r="12" spans="1:6">
      <c r="A12" s="209" t="s">
        <v>505</v>
      </c>
      <c r="B12" s="89" t="s">
        <v>506</v>
      </c>
      <c r="C12" s="90">
        <f>C13</f>
        <v>456</v>
      </c>
      <c r="D12" s="90">
        <f t="shared" si="3"/>
        <v>494</v>
      </c>
      <c r="E12" s="90">
        <f t="shared" si="3"/>
        <v>537</v>
      </c>
      <c r="F12" s="85">
        <f t="shared" si="2"/>
        <v>1487</v>
      </c>
    </row>
    <row r="13" spans="1:6" ht="89.25">
      <c r="A13" s="209" t="s">
        <v>507</v>
      </c>
      <c r="B13" s="91" t="s">
        <v>508</v>
      </c>
      <c r="C13" s="90">
        <v>456</v>
      </c>
      <c r="D13" s="90">
        <v>494</v>
      </c>
      <c r="E13" s="90">
        <v>537</v>
      </c>
      <c r="F13" s="85">
        <f t="shared" si="2"/>
        <v>1487</v>
      </c>
    </row>
    <row r="14" spans="1:6" ht="14.25">
      <c r="A14" s="208" t="s">
        <v>509</v>
      </c>
      <c r="B14" s="86" t="s">
        <v>510</v>
      </c>
      <c r="C14" s="87">
        <f>C15</f>
        <v>563</v>
      </c>
      <c r="D14" s="87">
        <f t="shared" ref="D14:E15" si="4">D15</f>
        <v>580</v>
      </c>
      <c r="E14" s="87">
        <f t="shared" si="4"/>
        <v>600</v>
      </c>
      <c r="F14" s="85">
        <f t="shared" si="2"/>
        <v>1743</v>
      </c>
    </row>
    <row r="15" spans="1:6">
      <c r="A15" s="209" t="s">
        <v>511</v>
      </c>
      <c r="B15" s="89" t="s">
        <v>512</v>
      </c>
      <c r="C15" s="90">
        <f>C16</f>
        <v>563</v>
      </c>
      <c r="D15" s="90">
        <f t="shared" si="4"/>
        <v>580</v>
      </c>
      <c r="E15" s="90">
        <f t="shared" si="4"/>
        <v>600</v>
      </c>
      <c r="F15" s="85">
        <f t="shared" si="2"/>
        <v>1743</v>
      </c>
    </row>
    <row r="16" spans="1:6">
      <c r="A16" s="209" t="s">
        <v>513</v>
      </c>
      <c r="B16" s="89" t="s">
        <v>512</v>
      </c>
      <c r="C16" s="90">
        <v>563</v>
      </c>
      <c r="D16" s="90">
        <v>580</v>
      </c>
      <c r="E16" s="90">
        <v>600</v>
      </c>
      <c r="F16" s="85">
        <f t="shared" si="2"/>
        <v>1743</v>
      </c>
    </row>
    <row r="17" spans="1:6" ht="14.25">
      <c r="A17" s="208" t="s">
        <v>514</v>
      </c>
      <c r="B17" s="86" t="s">
        <v>515</v>
      </c>
      <c r="C17" s="87">
        <f>C18+C20+C23</f>
        <v>3874</v>
      </c>
      <c r="D17" s="87">
        <f t="shared" ref="D17:E17" si="5">D18+D20+D23</f>
        <v>3945</v>
      </c>
      <c r="E17" s="87">
        <f t="shared" si="5"/>
        <v>4010</v>
      </c>
      <c r="F17" s="85">
        <f t="shared" si="2"/>
        <v>11829</v>
      </c>
    </row>
    <row r="18" spans="1:6">
      <c r="A18" s="209" t="s">
        <v>516</v>
      </c>
      <c r="B18" s="89" t="s">
        <v>517</v>
      </c>
      <c r="C18" s="90">
        <f>C19</f>
        <v>154</v>
      </c>
      <c r="D18" s="90">
        <f t="shared" ref="D18:E18" si="6">D19</f>
        <v>156</v>
      </c>
      <c r="E18" s="90">
        <f t="shared" si="6"/>
        <v>160</v>
      </c>
      <c r="F18" s="85">
        <f t="shared" si="2"/>
        <v>470</v>
      </c>
    </row>
    <row r="19" spans="1:6" ht="51">
      <c r="A19" s="209" t="s">
        <v>518</v>
      </c>
      <c r="B19" s="89" t="s">
        <v>519</v>
      </c>
      <c r="C19" s="90">
        <v>154</v>
      </c>
      <c r="D19" s="92">
        <v>156</v>
      </c>
      <c r="E19" s="90">
        <v>160</v>
      </c>
      <c r="F19" s="85">
        <f t="shared" si="2"/>
        <v>470</v>
      </c>
    </row>
    <row r="20" spans="1:6">
      <c r="A20" s="209" t="s">
        <v>520</v>
      </c>
      <c r="B20" s="89" t="s">
        <v>521</v>
      </c>
      <c r="C20" s="90">
        <f>C21</f>
        <v>1851</v>
      </c>
      <c r="D20" s="90">
        <f t="shared" ref="D20:E20" si="7">D21</f>
        <v>1851</v>
      </c>
      <c r="E20" s="90">
        <f t="shared" si="7"/>
        <v>1851</v>
      </c>
      <c r="F20" s="85">
        <f t="shared" si="2"/>
        <v>5553</v>
      </c>
    </row>
    <row r="21" spans="1:6">
      <c r="A21" s="209" t="s">
        <v>726</v>
      </c>
      <c r="B21" s="89" t="s">
        <v>522</v>
      </c>
      <c r="C21" s="90">
        <f>C22</f>
        <v>1851</v>
      </c>
      <c r="D21" s="90">
        <f t="shared" ref="D21:E21" si="8">D22</f>
        <v>1851</v>
      </c>
      <c r="E21" s="90">
        <f t="shared" si="8"/>
        <v>1851</v>
      </c>
      <c r="F21" s="85">
        <f t="shared" si="2"/>
        <v>5553</v>
      </c>
    </row>
    <row r="22" spans="1:6" ht="38.25">
      <c r="A22" s="209" t="s">
        <v>523</v>
      </c>
      <c r="B22" s="89" t="s">
        <v>524</v>
      </c>
      <c r="C22" s="90">
        <v>1851</v>
      </c>
      <c r="D22" s="92">
        <v>1851</v>
      </c>
      <c r="E22" s="90">
        <v>1851</v>
      </c>
      <c r="F22" s="85">
        <f t="shared" si="2"/>
        <v>5553</v>
      </c>
    </row>
    <row r="23" spans="1:6">
      <c r="A23" s="209" t="s">
        <v>525</v>
      </c>
      <c r="B23" s="89" t="s">
        <v>526</v>
      </c>
      <c r="C23" s="90">
        <f>C24</f>
        <v>1869</v>
      </c>
      <c r="D23" s="90">
        <f t="shared" ref="D23:E23" si="9">D24</f>
        <v>1938</v>
      </c>
      <c r="E23" s="90">
        <f t="shared" si="9"/>
        <v>1999</v>
      </c>
      <c r="F23" s="85">
        <f t="shared" si="2"/>
        <v>5806</v>
      </c>
    </row>
    <row r="24" spans="1:6" ht="51">
      <c r="A24" s="209" t="s">
        <v>527</v>
      </c>
      <c r="B24" s="89" t="s">
        <v>528</v>
      </c>
      <c r="C24" s="90">
        <v>1869</v>
      </c>
      <c r="D24" s="92">
        <v>1938</v>
      </c>
      <c r="E24" s="90">
        <v>1999</v>
      </c>
      <c r="F24" s="85">
        <f t="shared" si="2"/>
        <v>5806</v>
      </c>
    </row>
    <row r="25" spans="1:6" ht="14.25">
      <c r="A25" s="208" t="s">
        <v>529</v>
      </c>
      <c r="B25" s="86" t="s">
        <v>530</v>
      </c>
      <c r="C25" s="87">
        <f>C26</f>
        <v>7</v>
      </c>
      <c r="D25" s="87">
        <f t="shared" ref="D25:E26" si="10">D26</f>
        <v>8</v>
      </c>
      <c r="E25" s="87">
        <f t="shared" si="10"/>
        <v>9</v>
      </c>
      <c r="F25" s="85">
        <f t="shared" si="2"/>
        <v>24</v>
      </c>
    </row>
    <row r="26" spans="1:6" ht="51">
      <c r="A26" s="209" t="s">
        <v>531</v>
      </c>
      <c r="B26" s="89" t="s">
        <v>532</v>
      </c>
      <c r="C26" s="90">
        <f>C27</f>
        <v>7</v>
      </c>
      <c r="D26" s="90">
        <f t="shared" si="10"/>
        <v>8</v>
      </c>
      <c r="E26" s="90">
        <f t="shared" si="10"/>
        <v>9</v>
      </c>
      <c r="F26" s="85">
        <f t="shared" si="2"/>
        <v>24</v>
      </c>
    </row>
    <row r="27" spans="1:6" ht="89.25">
      <c r="A27" s="209" t="s">
        <v>533</v>
      </c>
      <c r="B27" s="89" t="s">
        <v>534</v>
      </c>
      <c r="C27" s="90">
        <v>7</v>
      </c>
      <c r="D27" s="92">
        <v>8</v>
      </c>
      <c r="E27" s="90">
        <v>9</v>
      </c>
      <c r="F27" s="85">
        <f t="shared" si="2"/>
        <v>24</v>
      </c>
    </row>
    <row r="28" spans="1:6" ht="51">
      <c r="A28" s="208" t="s">
        <v>535</v>
      </c>
      <c r="B28" s="86" t="s">
        <v>536</v>
      </c>
      <c r="C28" s="87">
        <f>C29+C31</f>
        <v>118</v>
      </c>
      <c r="D28" s="87">
        <f t="shared" ref="D28:E28" si="11">D29+D31</f>
        <v>118</v>
      </c>
      <c r="E28" s="87">
        <f t="shared" si="11"/>
        <v>118</v>
      </c>
      <c r="F28" s="85">
        <f t="shared" si="2"/>
        <v>354</v>
      </c>
    </row>
    <row r="29" spans="1:6" ht="102">
      <c r="A29" s="209" t="s">
        <v>537</v>
      </c>
      <c r="B29" s="91" t="s">
        <v>538</v>
      </c>
      <c r="C29" s="90">
        <f>C30</f>
        <v>103</v>
      </c>
      <c r="D29" s="90">
        <f t="shared" ref="D29:E29" si="12">D30</f>
        <v>103</v>
      </c>
      <c r="E29" s="90">
        <f t="shared" si="12"/>
        <v>103</v>
      </c>
      <c r="F29" s="85">
        <f t="shared" si="2"/>
        <v>309</v>
      </c>
    </row>
    <row r="30" spans="1:6" ht="89.25">
      <c r="A30" s="209" t="s">
        <v>539</v>
      </c>
      <c r="B30" s="89" t="s">
        <v>540</v>
      </c>
      <c r="C30" s="90">
        <v>103</v>
      </c>
      <c r="D30" s="92">
        <v>103</v>
      </c>
      <c r="E30" s="90">
        <v>103</v>
      </c>
      <c r="F30" s="85">
        <f t="shared" si="2"/>
        <v>309</v>
      </c>
    </row>
    <row r="31" spans="1:6" ht="89.25">
      <c r="A31" s="209" t="s">
        <v>541</v>
      </c>
      <c r="B31" s="91" t="s">
        <v>542</v>
      </c>
      <c r="C31" s="90">
        <f>C32</f>
        <v>15</v>
      </c>
      <c r="D31" s="90">
        <f t="shared" ref="D31:E31" si="13">D32</f>
        <v>15</v>
      </c>
      <c r="E31" s="90">
        <f t="shared" si="13"/>
        <v>15</v>
      </c>
      <c r="F31" s="85">
        <f t="shared" si="2"/>
        <v>45</v>
      </c>
    </row>
    <row r="32" spans="1:6" ht="76.5">
      <c r="A32" s="209" t="s">
        <v>543</v>
      </c>
      <c r="B32" s="89" t="s">
        <v>544</v>
      </c>
      <c r="C32" s="90">
        <v>15</v>
      </c>
      <c r="D32" s="92">
        <v>15</v>
      </c>
      <c r="E32" s="90">
        <v>15</v>
      </c>
      <c r="F32" s="85">
        <f t="shared" si="2"/>
        <v>45</v>
      </c>
    </row>
    <row r="33" spans="1:6" ht="25.5">
      <c r="A33" s="208" t="s">
        <v>545</v>
      </c>
      <c r="B33" s="86" t="s">
        <v>546</v>
      </c>
      <c r="C33" s="87">
        <f>C34</f>
        <v>9</v>
      </c>
      <c r="D33" s="87">
        <f t="shared" ref="D33:E34" si="14">D34</f>
        <v>10</v>
      </c>
      <c r="E33" s="87">
        <f t="shared" si="14"/>
        <v>11</v>
      </c>
      <c r="F33" s="85">
        <f t="shared" si="2"/>
        <v>30</v>
      </c>
    </row>
    <row r="34" spans="1:6" ht="76.5">
      <c r="A34" s="209" t="s">
        <v>547</v>
      </c>
      <c r="B34" s="89" t="s">
        <v>548</v>
      </c>
      <c r="C34" s="90">
        <f>C35</f>
        <v>9</v>
      </c>
      <c r="D34" s="90">
        <f t="shared" si="14"/>
        <v>10</v>
      </c>
      <c r="E34" s="90">
        <f t="shared" si="14"/>
        <v>11</v>
      </c>
      <c r="F34" s="85">
        <f t="shared" si="2"/>
        <v>30</v>
      </c>
    </row>
    <row r="35" spans="1:6" ht="76.5">
      <c r="A35" s="209" t="s">
        <v>549</v>
      </c>
      <c r="B35" s="89" t="s">
        <v>548</v>
      </c>
      <c r="C35" s="90">
        <v>9</v>
      </c>
      <c r="D35" s="92">
        <v>10</v>
      </c>
      <c r="E35" s="90">
        <v>11</v>
      </c>
      <c r="F35" s="85">
        <f t="shared" si="2"/>
        <v>30</v>
      </c>
    </row>
    <row r="36" spans="1:6" ht="14.25">
      <c r="A36" s="207" t="s">
        <v>550</v>
      </c>
      <c r="B36" s="71" t="s">
        <v>551</v>
      </c>
      <c r="C36" s="84">
        <f>C37</f>
        <v>11384.8</v>
      </c>
      <c r="D36" s="84">
        <f t="shared" ref="D36:E36" si="15">D37</f>
        <v>3089.26</v>
      </c>
      <c r="E36" s="84">
        <f t="shared" si="15"/>
        <v>2163.5</v>
      </c>
      <c r="F36" s="85">
        <f t="shared" si="2"/>
        <v>16637.559999999998</v>
      </c>
    </row>
    <row r="37" spans="1:6" ht="38.25">
      <c r="A37" s="207" t="s">
        <v>552</v>
      </c>
      <c r="B37" s="71" t="s">
        <v>553</v>
      </c>
      <c r="C37" s="84">
        <f>C38+C43+C46+C49</f>
        <v>11384.8</v>
      </c>
      <c r="D37" s="84">
        <f t="shared" ref="D37:E37" si="16">D38+D43+D46+D49</f>
        <v>3089.26</v>
      </c>
      <c r="E37" s="84">
        <f t="shared" si="16"/>
        <v>2163.5</v>
      </c>
      <c r="F37" s="85">
        <f t="shared" si="2"/>
        <v>16637.559999999998</v>
      </c>
    </row>
    <row r="38" spans="1:6" ht="25.5">
      <c r="A38" s="208" t="s">
        <v>554</v>
      </c>
      <c r="B38" s="86" t="s">
        <v>555</v>
      </c>
      <c r="C38" s="87">
        <f>C39+C41</f>
        <v>1178</v>
      </c>
      <c r="D38" s="87">
        <f t="shared" ref="D38:E38" si="17">D39+D41</f>
        <v>1161</v>
      </c>
      <c r="E38" s="87">
        <f t="shared" si="17"/>
        <v>1229</v>
      </c>
      <c r="F38" s="85">
        <f t="shared" si="2"/>
        <v>3568</v>
      </c>
    </row>
    <row r="39" spans="1:6" ht="25.5">
      <c r="A39" s="209" t="s">
        <v>556</v>
      </c>
      <c r="B39" s="89" t="s">
        <v>557</v>
      </c>
      <c r="C39" s="90">
        <f>C40</f>
        <v>596</v>
      </c>
      <c r="D39" s="92">
        <f t="shared" ref="D39:E39" si="18">D40</f>
        <v>522</v>
      </c>
      <c r="E39" s="90">
        <f t="shared" si="18"/>
        <v>539</v>
      </c>
      <c r="F39" s="85">
        <f t="shared" si="2"/>
        <v>1657</v>
      </c>
    </row>
    <row r="40" spans="1:6" ht="38.25">
      <c r="A40" s="209" t="s">
        <v>558</v>
      </c>
      <c r="B40" s="89" t="s">
        <v>632</v>
      </c>
      <c r="C40" s="90">
        <v>596</v>
      </c>
      <c r="D40" s="92">
        <v>522</v>
      </c>
      <c r="E40" s="90">
        <v>539</v>
      </c>
      <c r="F40" s="85">
        <f t="shared" si="2"/>
        <v>1657</v>
      </c>
    </row>
    <row r="41" spans="1:6" ht="51">
      <c r="A41" s="209" t="s">
        <v>559</v>
      </c>
      <c r="B41" s="89" t="s">
        <v>560</v>
      </c>
      <c r="C41" s="90">
        <f>C42</f>
        <v>582</v>
      </c>
      <c r="D41" s="92">
        <f t="shared" ref="D41:E41" si="19">D42</f>
        <v>639</v>
      </c>
      <c r="E41" s="90">
        <f t="shared" si="19"/>
        <v>690</v>
      </c>
      <c r="F41" s="85">
        <f t="shared" si="2"/>
        <v>1911</v>
      </c>
    </row>
    <row r="42" spans="1:6" ht="38.25">
      <c r="A42" s="209" t="s">
        <v>561</v>
      </c>
      <c r="B42" s="89" t="s">
        <v>562</v>
      </c>
      <c r="C42" s="90">
        <v>582</v>
      </c>
      <c r="D42" s="92">
        <v>639</v>
      </c>
      <c r="E42" s="90">
        <v>690</v>
      </c>
      <c r="F42" s="85">
        <f t="shared" si="2"/>
        <v>1911</v>
      </c>
    </row>
    <row r="43" spans="1:6" ht="38.25">
      <c r="A43" s="208" t="s">
        <v>636</v>
      </c>
      <c r="B43" s="86" t="s">
        <v>638</v>
      </c>
      <c r="C43" s="87">
        <f>C44</f>
        <v>6490</v>
      </c>
      <c r="D43" s="87">
        <f t="shared" ref="D43:E44" si="20">D44</f>
        <v>0</v>
      </c>
      <c r="E43" s="87">
        <f t="shared" si="20"/>
        <v>0</v>
      </c>
      <c r="F43" s="85">
        <f t="shared" si="2"/>
        <v>6490</v>
      </c>
    </row>
    <row r="44" spans="1:6">
      <c r="A44" s="209" t="s">
        <v>635</v>
      </c>
      <c r="B44" s="89" t="s">
        <v>637</v>
      </c>
      <c r="C44" s="90">
        <f>C45</f>
        <v>6490</v>
      </c>
      <c r="D44" s="92">
        <f t="shared" si="20"/>
        <v>0</v>
      </c>
      <c r="E44" s="90">
        <f t="shared" si="20"/>
        <v>0</v>
      </c>
      <c r="F44" s="85">
        <f t="shared" si="2"/>
        <v>6490</v>
      </c>
    </row>
    <row r="45" spans="1:6" ht="25.5">
      <c r="A45" s="209" t="s">
        <v>634</v>
      </c>
      <c r="B45" s="89" t="s">
        <v>633</v>
      </c>
      <c r="C45" s="90">
        <v>6490</v>
      </c>
      <c r="D45" s="92">
        <v>0</v>
      </c>
      <c r="E45" s="90">
        <v>0</v>
      </c>
      <c r="F45" s="85">
        <f t="shared" si="2"/>
        <v>6490</v>
      </c>
    </row>
    <row r="46" spans="1:6" ht="25.5">
      <c r="A46" s="208" t="s">
        <v>563</v>
      </c>
      <c r="B46" s="86" t="s">
        <v>564</v>
      </c>
      <c r="C46" s="87">
        <f>C47</f>
        <v>156.19999999999999</v>
      </c>
      <c r="D46" s="87">
        <f t="shared" ref="D46:E47" si="21">D47</f>
        <v>171.3</v>
      </c>
      <c r="E46" s="87">
        <f t="shared" si="21"/>
        <v>177.5</v>
      </c>
      <c r="F46" s="85">
        <f t="shared" si="2"/>
        <v>505</v>
      </c>
    </row>
    <row r="47" spans="1:6" ht="38.25">
      <c r="A47" s="209" t="s">
        <v>565</v>
      </c>
      <c r="B47" s="89" t="s">
        <v>566</v>
      </c>
      <c r="C47" s="90">
        <f>C48</f>
        <v>156.19999999999999</v>
      </c>
      <c r="D47" s="92">
        <f t="shared" si="21"/>
        <v>171.3</v>
      </c>
      <c r="E47" s="90">
        <f t="shared" si="21"/>
        <v>177.5</v>
      </c>
      <c r="F47" s="85">
        <f t="shared" si="2"/>
        <v>505</v>
      </c>
    </row>
    <row r="48" spans="1:6" ht="51">
      <c r="A48" s="209" t="s">
        <v>567</v>
      </c>
      <c r="B48" s="89" t="s">
        <v>568</v>
      </c>
      <c r="C48" s="90">
        <v>156.19999999999999</v>
      </c>
      <c r="D48" s="92">
        <v>171.3</v>
      </c>
      <c r="E48" s="90">
        <v>177.5</v>
      </c>
      <c r="F48" s="85">
        <f t="shared" si="2"/>
        <v>505</v>
      </c>
    </row>
    <row r="49" spans="1:6" ht="14.25">
      <c r="A49" s="208" t="s">
        <v>630</v>
      </c>
      <c r="B49" s="86" t="s">
        <v>631</v>
      </c>
      <c r="C49" s="87">
        <f>C50+C52</f>
        <v>3560.6</v>
      </c>
      <c r="D49" s="87">
        <f t="shared" ref="D49:E49" si="22">D50+D52</f>
        <v>1756.96</v>
      </c>
      <c r="E49" s="87">
        <f t="shared" si="22"/>
        <v>757</v>
      </c>
      <c r="F49" s="85">
        <f t="shared" si="2"/>
        <v>6074.5599999999995</v>
      </c>
    </row>
    <row r="50" spans="1:6" ht="76.5">
      <c r="A50" s="209" t="s">
        <v>573</v>
      </c>
      <c r="B50" s="89" t="s">
        <v>574</v>
      </c>
      <c r="C50" s="90">
        <f>C51</f>
        <v>1477.1</v>
      </c>
      <c r="D50" s="92">
        <f t="shared" ref="D50:E50" si="23">D51</f>
        <v>0</v>
      </c>
      <c r="E50" s="90">
        <f t="shared" si="23"/>
        <v>0</v>
      </c>
      <c r="F50" s="85">
        <f t="shared" si="2"/>
        <v>1477.1</v>
      </c>
    </row>
    <row r="51" spans="1:6" ht="76.5">
      <c r="A51" s="209" t="s">
        <v>575</v>
      </c>
      <c r="B51" s="89" t="s">
        <v>574</v>
      </c>
      <c r="C51" s="90">
        <v>1477.1</v>
      </c>
      <c r="D51" s="92">
        <v>0</v>
      </c>
      <c r="E51" s="90">
        <v>0</v>
      </c>
      <c r="F51" s="85">
        <f t="shared" si="2"/>
        <v>1477.1</v>
      </c>
    </row>
    <row r="52" spans="1:6" ht="25.5">
      <c r="A52" s="209" t="s">
        <v>569</v>
      </c>
      <c r="B52" s="89" t="s">
        <v>570</v>
      </c>
      <c r="C52" s="90">
        <f>C53</f>
        <v>2083.5</v>
      </c>
      <c r="D52" s="92">
        <f t="shared" ref="D52:E52" si="24">D53</f>
        <v>1756.96</v>
      </c>
      <c r="E52" s="90">
        <f t="shared" si="24"/>
        <v>757</v>
      </c>
      <c r="F52" s="85">
        <f t="shared" si="2"/>
        <v>4597.46</v>
      </c>
    </row>
    <row r="53" spans="1:6" ht="25.5">
      <c r="A53" s="209" t="s">
        <v>571</v>
      </c>
      <c r="B53" s="89" t="s">
        <v>572</v>
      </c>
      <c r="C53" s="90">
        <v>2083.5</v>
      </c>
      <c r="D53" s="92">
        <v>1756.96</v>
      </c>
      <c r="E53" s="90">
        <v>757</v>
      </c>
      <c r="F53" s="85">
        <f t="shared" si="2"/>
        <v>4597.46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O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N135" sqref="N135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5" width="13.140625" style="1" bestFit="1" customWidth="1"/>
    <col min="16" max="16384" width="9.140625" style="1"/>
  </cols>
  <sheetData>
    <row r="1" spans="1:15" ht="15.95" customHeight="1">
      <c r="A1" s="284" t="s">
        <v>0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</row>
    <row r="2" spans="1:15" ht="15.95" customHeight="1">
      <c r="A2" s="284"/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</row>
    <row r="3" spans="1:15" ht="15.2" customHeight="1">
      <c r="A3" s="286" t="s">
        <v>1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</row>
    <row r="4" spans="1:15" ht="61.7" customHeight="1">
      <c r="A4" s="288" t="s">
        <v>2</v>
      </c>
      <c r="B4" s="276" t="s">
        <v>3</v>
      </c>
      <c r="C4" s="280" t="s">
        <v>4</v>
      </c>
      <c r="D4" s="276" t="s">
        <v>5</v>
      </c>
      <c r="E4" s="276" t="s">
        <v>6</v>
      </c>
      <c r="F4" s="276" t="s">
        <v>7</v>
      </c>
      <c r="G4" s="276" t="s">
        <v>8</v>
      </c>
      <c r="H4" s="276" t="s">
        <v>9</v>
      </c>
      <c r="I4" s="276" t="s">
        <v>10</v>
      </c>
      <c r="J4" s="9" t="s">
        <v>11</v>
      </c>
      <c r="K4" s="276" t="s">
        <v>904</v>
      </c>
      <c r="L4" s="276" t="s">
        <v>824</v>
      </c>
      <c r="M4" s="278" t="s">
        <v>11</v>
      </c>
      <c r="N4" s="279"/>
    </row>
    <row r="5" spans="1:15">
      <c r="A5" s="289"/>
      <c r="B5" s="277"/>
      <c r="C5" s="281"/>
      <c r="D5" s="277"/>
      <c r="E5" s="277"/>
      <c r="F5" s="277"/>
      <c r="G5" s="277"/>
      <c r="H5" s="277"/>
      <c r="I5" s="277"/>
      <c r="J5" s="211" t="s">
        <v>361</v>
      </c>
      <c r="K5" s="277"/>
      <c r="L5" s="277"/>
      <c r="M5" s="211" t="s">
        <v>468</v>
      </c>
      <c r="N5" s="212" t="s">
        <v>819</v>
      </c>
    </row>
    <row r="6" spans="1:15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5" ht="15.75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16411763.48</v>
      </c>
      <c r="K7" s="2">
        <f>K8+K127+K140+K192+K256+K460+K517+K528+K541</f>
        <v>15028228.25</v>
      </c>
      <c r="L7" s="2">
        <f>L8+L127+L140+L192+L256+L460+L517+L528+L541</f>
        <v>1383535.23</v>
      </c>
      <c r="M7" s="2">
        <f>M8+M127+M140+M192+M256+M460+M517+M528+M541</f>
        <v>8086363.4800000004</v>
      </c>
      <c r="N7" s="2">
        <f>N8+N127+N140+N192+N256+N460+N517+N528+N541</f>
        <v>7122763.4800000004</v>
      </c>
      <c r="O7" s="254"/>
    </row>
    <row r="8" spans="1:15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6348790</v>
      </c>
      <c r="K8" s="3">
        <f t="shared" ref="K8:N8" si="1">K9+K18+K101+K106</f>
        <v>6348790</v>
      </c>
      <c r="L8" s="3">
        <f t="shared" si="1"/>
        <v>0</v>
      </c>
      <c r="M8" s="3">
        <f t="shared" si="1"/>
        <v>5494700</v>
      </c>
      <c r="N8" s="3">
        <f t="shared" si="1"/>
        <v>4456720</v>
      </c>
    </row>
    <row r="9" spans="1:15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1666000</v>
      </c>
      <c r="K9" s="4">
        <f>K10</f>
        <v>1666000</v>
      </c>
      <c r="L9" s="4">
        <f t="shared" ref="L9:N10" si="2">L10</f>
        <v>0</v>
      </c>
      <c r="M9" s="4">
        <f t="shared" si="2"/>
        <v>1822800</v>
      </c>
      <c r="N9" s="4">
        <f t="shared" si="2"/>
        <v>1835820</v>
      </c>
    </row>
    <row r="10" spans="1:15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1666000</v>
      </c>
      <c r="K10" s="5">
        <f>K11</f>
        <v>1666000</v>
      </c>
      <c r="L10" s="5">
        <f t="shared" si="2"/>
        <v>0</v>
      </c>
      <c r="M10" s="5">
        <f t="shared" si="2"/>
        <v>1822800</v>
      </c>
      <c r="N10" s="5">
        <f t="shared" si="2"/>
        <v>1835820</v>
      </c>
    </row>
    <row r="11" spans="1:15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1666000</v>
      </c>
      <c r="K11" s="6">
        <f>K12+K14+K16</f>
        <v>1666000</v>
      </c>
      <c r="L11" s="6">
        <f t="shared" ref="L11:N11" si="3">L12+L14+L16</f>
        <v>0</v>
      </c>
      <c r="M11" s="6">
        <f t="shared" si="3"/>
        <v>1822800</v>
      </c>
      <c r="N11" s="6">
        <f t="shared" si="3"/>
        <v>1835820</v>
      </c>
    </row>
    <row r="12" spans="1:15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1280000</v>
      </c>
      <c r="K12" s="7">
        <f>K13</f>
        <v>1280000</v>
      </c>
      <c r="L12" s="7">
        <f t="shared" ref="L12:N12" si="4">L13</f>
        <v>0</v>
      </c>
      <c r="M12" s="7">
        <f t="shared" si="4"/>
        <v>1400000</v>
      </c>
      <c r="N12" s="7">
        <f t="shared" si="4"/>
        <v>1410000</v>
      </c>
    </row>
    <row r="13" spans="1:15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1280000</v>
      </c>
      <c r="K13" s="34">
        <f>1380000-100000</f>
        <v>1280000</v>
      </c>
      <c r="L13" s="34"/>
      <c r="M13" s="34">
        <v>1400000</v>
      </c>
      <c r="N13" s="34">
        <v>1410000</v>
      </c>
    </row>
    <row r="14" spans="1:15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5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5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386000</v>
      </c>
      <c r="K16" s="7">
        <f>K17</f>
        <v>386000</v>
      </c>
      <c r="L16" s="7">
        <f t="shared" ref="L16:N16" si="6">L17</f>
        <v>0</v>
      </c>
      <c r="M16" s="7">
        <f t="shared" si="6"/>
        <v>422800</v>
      </c>
      <c r="N16" s="7">
        <f t="shared" si="6"/>
        <v>425820</v>
      </c>
    </row>
    <row r="17" spans="1:14" ht="25.5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386000</v>
      </c>
      <c r="K17" s="34">
        <f>416760-30760</f>
        <v>386000</v>
      </c>
      <c r="L17" s="34"/>
      <c r="M17" s="34">
        <v>422800</v>
      </c>
      <c r="N17" s="34">
        <v>425820</v>
      </c>
    </row>
    <row r="18" spans="1:14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3218290</v>
      </c>
      <c r="K18" s="4">
        <f t="shared" ref="K18:N18" si="7">K19+K86+K92+K97</f>
        <v>3218290</v>
      </c>
      <c r="L18" s="4">
        <f t="shared" si="7"/>
        <v>0</v>
      </c>
      <c r="M18" s="4">
        <f t="shared" si="7"/>
        <v>3671900</v>
      </c>
      <c r="N18" s="4">
        <f t="shared" si="7"/>
        <v>2620900</v>
      </c>
    </row>
    <row r="19" spans="1:14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3218290</v>
      </c>
      <c r="K19" s="5">
        <f>K20+K31+K75</f>
        <v>3218290</v>
      </c>
      <c r="L19" s="5">
        <f t="shared" ref="L19:N19" si="8">L20+L31+L75</f>
        <v>0</v>
      </c>
      <c r="M19" s="5">
        <f t="shared" si="8"/>
        <v>2521900</v>
      </c>
      <c r="N19" s="5">
        <f t="shared" si="8"/>
        <v>2620900</v>
      </c>
    </row>
    <row r="20" spans="1:14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2458290</v>
      </c>
      <c r="K20" s="6">
        <f>K21+K24+K28</f>
        <v>2458290</v>
      </c>
      <c r="L20" s="6">
        <f t="shared" ref="L20:N20" si="9">L21+L24+L28</f>
        <v>0</v>
      </c>
      <c r="M20" s="6">
        <f t="shared" si="9"/>
        <v>2421900</v>
      </c>
      <c r="N20" s="6">
        <f t="shared" si="9"/>
        <v>2440900</v>
      </c>
    </row>
    <row r="21" spans="1:14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1887700</v>
      </c>
      <c r="K21" s="7">
        <f>SUM(K22:K23)</f>
        <v>1887700</v>
      </c>
      <c r="L21" s="7">
        <f t="shared" ref="L21:N21" si="10">SUM(L22:L23)</f>
        <v>0</v>
      </c>
      <c r="M21" s="7">
        <f t="shared" si="10"/>
        <v>1860000</v>
      </c>
      <c r="N21" s="7">
        <f t="shared" si="10"/>
        <v>1875000</v>
      </c>
    </row>
    <row r="22" spans="1:14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895000</v>
      </c>
      <c r="K22" s="34">
        <v>895000</v>
      </c>
      <c r="L22" s="34"/>
      <c r="M22" s="34">
        <v>910000</v>
      </c>
      <c r="N22" s="34">
        <v>925000</v>
      </c>
    </row>
    <row r="23" spans="1:14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992700</v>
      </c>
      <c r="K23" s="34">
        <f>892657.45+42.55+100000</f>
        <v>992700</v>
      </c>
      <c r="L23" s="34"/>
      <c r="M23" s="34">
        <v>950000</v>
      </c>
      <c r="N23" s="34">
        <v>950000</v>
      </c>
    </row>
    <row r="24" spans="1:14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570590</v>
      </c>
      <c r="K28" s="7">
        <f>SUM(K29:K30)</f>
        <v>570590</v>
      </c>
      <c r="L28" s="7">
        <f t="shared" ref="L28:N28" si="12">SUM(L29:L30)</f>
        <v>0</v>
      </c>
      <c r="M28" s="7">
        <f t="shared" si="12"/>
        <v>561900</v>
      </c>
      <c r="N28" s="7">
        <f t="shared" si="12"/>
        <v>565900</v>
      </c>
    </row>
    <row r="29" spans="1:14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270290</v>
      </c>
      <c r="K29" s="34">
        <v>270290</v>
      </c>
      <c r="L29" s="34"/>
      <c r="M29" s="34">
        <v>275000</v>
      </c>
      <c r="N29" s="34">
        <v>279000</v>
      </c>
    </row>
    <row r="30" spans="1:14" ht="25.5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300300</v>
      </c>
      <c r="K30" s="34">
        <f>269582.55-42.55+30760</f>
        <v>300300</v>
      </c>
      <c r="L30" s="34"/>
      <c r="M30" s="34">
        <v>286900</v>
      </c>
      <c r="N30" s="34">
        <v>286900</v>
      </c>
    </row>
    <row r="31" spans="1:14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690000</v>
      </c>
      <c r="K31" s="6">
        <f>K32+K36+K71</f>
        <v>690000</v>
      </c>
      <c r="L31" s="6">
        <f t="shared" ref="L31:N31" si="13">L32+L36+L71</f>
        <v>0</v>
      </c>
      <c r="M31" s="6">
        <f t="shared" si="13"/>
        <v>100000</v>
      </c>
      <c r="N31" s="6">
        <f t="shared" si="13"/>
        <v>180000</v>
      </c>
    </row>
    <row r="32" spans="1:14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40000</v>
      </c>
      <c r="K32" s="7">
        <f>SUM(K33:K35)</f>
        <v>40000</v>
      </c>
      <c r="L32" s="7">
        <f t="shared" ref="L32:N32" si="14">SUM(L33:L35)</f>
        <v>0</v>
      </c>
      <c r="M32" s="7">
        <f t="shared" si="14"/>
        <v>0</v>
      </c>
      <c r="N32" s="7">
        <f t="shared" si="14"/>
        <v>30000</v>
      </c>
    </row>
    <row r="33" spans="1:14" ht="38.25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25000</v>
      </c>
      <c r="K33" s="34">
        <v>25000</v>
      </c>
      <c r="L33" s="34"/>
      <c r="M33" s="34"/>
      <c r="N33" s="34">
        <v>10000</v>
      </c>
    </row>
    <row r="34" spans="1:14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15000</v>
      </c>
      <c r="K34" s="34">
        <v>15000</v>
      </c>
      <c r="L34" s="34"/>
      <c r="M34" s="34"/>
      <c r="N34" s="34">
        <v>20000</v>
      </c>
    </row>
    <row r="35" spans="1:14" ht="25.5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0</v>
      </c>
      <c r="K35" s="34"/>
      <c r="L35" s="34"/>
      <c r="M35" s="34"/>
      <c r="N35" s="34"/>
    </row>
    <row r="36" spans="1:14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570000</v>
      </c>
      <c r="K36" s="7">
        <f>SUM(K37:K70)</f>
        <v>570000</v>
      </c>
      <c r="L36" s="7">
        <f t="shared" ref="L36:N36" si="15">SUM(L37:L70)</f>
        <v>0</v>
      </c>
      <c r="M36" s="7">
        <f t="shared" si="15"/>
        <v>0</v>
      </c>
      <c r="N36" s="7">
        <f t="shared" si="15"/>
        <v>0</v>
      </c>
    </row>
    <row r="37" spans="1:14" ht="38.25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0</v>
      </c>
      <c r="K37" s="34"/>
      <c r="L37" s="34"/>
      <c r="M37" s="34"/>
      <c r="N37" s="34"/>
    </row>
    <row r="38" spans="1:14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0</v>
      </c>
      <c r="K38" s="34"/>
      <c r="L38" s="34"/>
      <c r="M38" s="34"/>
      <c r="N38" s="34"/>
    </row>
    <row r="39" spans="1:14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150000</v>
      </c>
      <c r="K39" s="34">
        <v>150000</v>
      </c>
      <c r="L39" s="34"/>
      <c r="M39" s="34"/>
      <c r="N39" s="34"/>
    </row>
    <row r="40" spans="1:14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30000</v>
      </c>
      <c r="K43" s="34">
        <v>30000</v>
      </c>
      <c r="L43" s="34"/>
      <c r="M43" s="34"/>
      <c r="N43" s="34"/>
    </row>
    <row r="44" spans="1:14" ht="25.5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15000</v>
      </c>
      <c r="K48" s="34">
        <v>15000</v>
      </c>
      <c r="L48" s="34"/>
      <c r="M48" s="34"/>
      <c r="N48" s="34"/>
    </row>
    <row r="49" spans="1:14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0</v>
      </c>
      <c r="K49" s="34"/>
      <c r="L49" s="34"/>
      <c r="M49" s="34"/>
      <c r="N49" s="34"/>
    </row>
    <row r="50" spans="1:14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210000</v>
      </c>
      <c r="K51" s="34">
        <v>210000</v>
      </c>
      <c r="L51" s="34"/>
      <c r="M51" s="34"/>
      <c r="N51" s="34"/>
    </row>
    <row r="52" spans="1:14" ht="25.5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5000</v>
      </c>
      <c r="K52" s="34">
        <v>5000</v>
      </c>
      <c r="L52" s="34"/>
      <c r="M52" s="34"/>
      <c r="N52" s="34"/>
    </row>
    <row r="53" spans="1:14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50000</v>
      </c>
      <c r="K53" s="34">
        <v>50000</v>
      </c>
      <c r="L53" s="34"/>
      <c r="M53" s="34"/>
      <c r="N53" s="34"/>
    </row>
    <row r="54" spans="1:14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10000</v>
      </c>
      <c r="K54" s="34">
        <v>10000</v>
      </c>
      <c r="L54" s="34"/>
      <c r="M54" s="34"/>
      <c r="N54" s="34"/>
    </row>
    <row r="55" spans="1:14" ht="25.5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0</v>
      </c>
      <c r="K58" s="34"/>
      <c r="L58" s="34"/>
      <c r="M58" s="34"/>
      <c r="N58" s="34"/>
    </row>
    <row r="59" spans="1:14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10000</v>
      </c>
      <c r="K60" s="34">
        <v>10000</v>
      </c>
      <c r="L60" s="34"/>
      <c r="M60" s="34"/>
      <c r="N60" s="34"/>
    </row>
    <row r="61" spans="1:14" ht="25.5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25000</v>
      </c>
      <c r="K65" s="34">
        <v>25000</v>
      </c>
      <c r="L65" s="34"/>
      <c r="M65" s="34"/>
      <c r="N65" s="34"/>
    </row>
    <row r="66" spans="1:14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25000</v>
      </c>
      <c r="K66" s="34">
        <v>25000</v>
      </c>
      <c r="L66" s="34"/>
      <c r="M66" s="34"/>
      <c r="N66" s="34"/>
    </row>
    <row r="67" spans="1:14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10000</v>
      </c>
      <c r="K68" s="34">
        <v>10000</v>
      </c>
      <c r="L68" s="34"/>
      <c r="M68" s="34"/>
      <c r="N68" s="34"/>
    </row>
    <row r="69" spans="1:14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30000</v>
      </c>
      <c r="K70" s="34">
        <v>30000</v>
      </c>
      <c r="L70" s="34"/>
      <c r="M70" s="34"/>
      <c r="N70" s="34"/>
    </row>
    <row r="71" spans="1:14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80000</v>
      </c>
      <c r="K71" s="7">
        <f>SUM(K72:K74)</f>
        <v>80000</v>
      </c>
      <c r="L71" s="7">
        <f t="shared" ref="L71:N71" si="16">SUM(L72:L74)</f>
        <v>0</v>
      </c>
      <c r="M71" s="7">
        <f t="shared" si="16"/>
        <v>100000</v>
      </c>
      <c r="N71" s="7">
        <f t="shared" si="16"/>
        <v>150000</v>
      </c>
    </row>
    <row r="72" spans="1:14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 t="shared" ref="J72:J135" si="17">K72+L72</f>
        <v>35000</v>
      </c>
      <c r="K72" s="34">
        <v>35000</v>
      </c>
      <c r="L72" s="34"/>
      <c r="M72" s="34">
        <v>40000</v>
      </c>
      <c r="N72" s="34">
        <v>50000</v>
      </c>
    </row>
    <row r="73" spans="1:14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 t="shared" si="17"/>
        <v>0</v>
      </c>
      <c r="K73" s="34"/>
      <c r="L73" s="34"/>
      <c r="M73" s="34"/>
      <c r="N73" s="34"/>
    </row>
    <row r="74" spans="1:14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si="17"/>
        <v>45000</v>
      </c>
      <c r="K74" s="34">
        <v>45000</v>
      </c>
      <c r="L74" s="34"/>
      <c r="M74" s="34">
        <v>60000</v>
      </c>
      <c r="N74" s="34">
        <v>100000</v>
      </c>
    </row>
    <row r="75" spans="1:14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70000</v>
      </c>
      <c r="K75" s="6">
        <f>K76+K79</f>
        <v>70000</v>
      </c>
      <c r="L75" s="6">
        <f t="shared" ref="L75:N75" si="18">L76+L79</f>
        <v>0</v>
      </c>
      <c r="M75" s="6">
        <f t="shared" si="18"/>
        <v>0</v>
      </c>
      <c r="N75" s="6">
        <f t="shared" si="18"/>
        <v>0</v>
      </c>
    </row>
    <row r="76" spans="1:14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70000</v>
      </c>
      <c r="K76" s="7">
        <f>SUM(K77:K78)</f>
        <v>70000</v>
      </c>
      <c r="L76" s="7">
        <f t="shared" ref="L76:N76" si="19">SUM(L77:L78)</f>
        <v>0</v>
      </c>
      <c r="M76" s="7">
        <f t="shared" si="19"/>
        <v>0</v>
      </c>
      <c r="N76" s="7">
        <f t="shared" si="19"/>
        <v>0</v>
      </c>
    </row>
    <row r="77" spans="1:14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70000</v>
      </c>
      <c r="K77" s="34">
        <v>70000</v>
      </c>
      <c r="L77" s="34"/>
      <c r="M77" s="34"/>
      <c r="N77" s="34"/>
    </row>
    <row r="78" spans="1:14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0</v>
      </c>
      <c r="K78" s="34"/>
      <c r="L78" s="34"/>
      <c r="M78" s="34"/>
      <c r="N78" s="34"/>
    </row>
    <row r="79" spans="1:14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0</v>
      </c>
      <c r="K79" s="7">
        <f>SUM(K80:K85)</f>
        <v>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0</v>
      </c>
      <c r="K81" s="34"/>
      <c r="L81" s="34"/>
      <c r="M81" s="34"/>
      <c r="N81" s="34"/>
    </row>
    <row r="82" spans="1:14" ht="25.5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0</v>
      </c>
      <c r="K92" s="5">
        <f>K93</f>
        <v>0</v>
      </c>
      <c r="L92" s="5">
        <f t="shared" ref="L92:N93" si="25">L93</f>
        <v>0</v>
      </c>
      <c r="M92" s="5">
        <f t="shared" si="25"/>
        <v>1150000</v>
      </c>
      <c r="N92" s="5">
        <f t="shared" si="25"/>
        <v>0</v>
      </c>
    </row>
    <row r="93" spans="1:14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0</v>
      </c>
      <c r="K93" s="6">
        <f>K94</f>
        <v>0</v>
      </c>
      <c r="L93" s="6">
        <f t="shared" si="25"/>
        <v>0</v>
      </c>
      <c r="M93" s="6">
        <f t="shared" si="25"/>
        <v>1150000</v>
      </c>
      <c r="N93" s="6">
        <f t="shared" si="25"/>
        <v>0</v>
      </c>
    </row>
    <row r="94" spans="1:14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7">
        <f t="shared" si="17"/>
        <v>0</v>
      </c>
      <c r="K94" s="7">
        <f>SUM(K95:K96)</f>
        <v>0</v>
      </c>
      <c r="L94" s="7">
        <f t="shared" ref="L94:N94" si="26">SUM(L95:L96)</f>
        <v>0</v>
      </c>
      <c r="M94" s="7">
        <f t="shared" si="26"/>
        <v>1150000</v>
      </c>
      <c r="N94" s="7">
        <f t="shared" si="26"/>
        <v>0</v>
      </c>
    </row>
    <row r="95" spans="1:14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8">
        <f t="shared" si="17"/>
        <v>0</v>
      </c>
      <c r="K95" s="34"/>
      <c r="L95" s="34"/>
      <c r="M95" s="34">
        <v>1000000</v>
      </c>
      <c r="N95" s="34"/>
    </row>
    <row r="96" spans="1:14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8">
        <f t="shared" si="17"/>
        <v>0</v>
      </c>
      <c r="K96" s="34"/>
      <c r="L96" s="34"/>
      <c r="M96" s="34">
        <v>150000</v>
      </c>
      <c r="N96" s="34"/>
    </row>
    <row r="97" spans="1:14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5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0</v>
      </c>
      <c r="K101" s="4">
        <f>K102</f>
        <v>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0</v>
      </c>
      <c r="K102" s="5">
        <f>K103</f>
        <v>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0</v>
      </c>
      <c r="K103" s="6">
        <f>K104</f>
        <v>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0</v>
      </c>
      <c r="K104" s="7">
        <f>K105</f>
        <v>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0</v>
      </c>
      <c r="K105" s="34"/>
      <c r="L105" s="34"/>
      <c r="M105" s="34"/>
      <c r="N105" s="34"/>
    </row>
    <row r="106" spans="1:14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1464500</v>
      </c>
      <c r="K106" s="4">
        <f>K107+K111+K115+K119+K123</f>
        <v>1464500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96400</v>
      </c>
      <c r="K107" s="5">
        <f>K108</f>
        <v>96400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96400</v>
      </c>
      <c r="K108" s="6">
        <f>K109</f>
        <v>96400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96400</v>
      </c>
      <c r="K109" s="7">
        <f>K110</f>
        <v>96400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96400</v>
      </c>
      <c r="K110" s="34">
        <v>96400</v>
      </c>
      <c r="L110" s="34"/>
      <c r="M110" s="34"/>
      <c r="N110" s="34"/>
    </row>
    <row r="111" spans="1:14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47300</v>
      </c>
      <c r="K111" s="5">
        <f>K112</f>
        <v>47300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47300</v>
      </c>
      <c r="K112" s="6">
        <f>K113</f>
        <v>47300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47300</v>
      </c>
      <c r="K113" s="7">
        <f>K114</f>
        <v>47300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47300</v>
      </c>
      <c r="K114" s="34">
        <v>47300</v>
      </c>
      <c r="L114" s="34"/>
      <c r="M114" s="34"/>
      <c r="N114" s="34"/>
    </row>
    <row r="115" spans="1:14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20800</v>
      </c>
      <c r="K115" s="5">
        <f>K116</f>
        <v>20800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20800</v>
      </c>
      <c r="K116" s="6">
        <f>K117</f>
        <v>20800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20800</v>
      </c>
      <c r="K117" s="7">
        <f>K118</f>
        <v>20800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20800</v>
      </c>
      <c r="K118" s="34">
        <v>20800</v>
      </c>
      <c r="L118" s="34"/>
      <c r="M118" s="34"/>
      <c r="N118" s="34"/>
    </row>
    <row r="119" spans="1:14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24200</v>
      </c>
      <c r="K119" s="5">
        <f>K120</f>
        <v>24200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24200</v>
      </c>
      <c r="K120" s="6">
        <f>K121</f>
        <v>24200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24200</v>
      </c>
      <c r="K121" s="7">
        <f>K122</f>
        <v>24200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24200</v>
      </c>
      <c r="K122" s="34">
        <v>24200</v>
      </c>
      <c r="L122" s="34"/>
      <c r="M122" s="34"/>
      <c r="N122" s="34"/>
    </row>
    <row r="123" spans="1:14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1275800</v>
      </c>
      <c r="K123" s="5">
        <f>K124</f>
        <v>1275800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1275800</v>
      </c>
      <c r="K124" s="6">
        <f>K125</f>
        <v>1275800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1275800</v>
      </c>
      <c r="K125" s="7">
        <f>K126</f>
        <v>1275800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1275800</v>
      </c>
      <c r="K126" s="34">
        <v>1275800</v>
      </c>
      <c r="L126" s="34"/>
      <c r="M126" s="34"/>
      <c r="N126" s="34"/>
    </row>
    <row r="127" spans="1:14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156200</v>
      </c>
      <c r="K127" s="3">
        <f>K128</f>
        <v>0</v>
      </c>
      <c r="L127" s="3">
        <f t="shared" ref="L127:N128" si="35">L128</f>
        <v>156200</v>
      </c>
      <c r="M127" s="3">
        <f t="shared" si="35"/>
        <v>171300</v>
      </c>
      <c r="N127" s="3">
        <f t="shared" si="35"/>
        <v>177500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156200</v>
      </c>
      <c r="K128" s="4">
        <f>K129</f>
        <v>0</v>
      </c>
      <c r="L128" s="4">
        <f t="shared" si="35"/>
        <v>156200</v>
      </c>
      <c r="M128" s="4">
        <f t="shared" si="35"/>
        <v>171300</v>
      </c>
      <c r="N128" s="4">
        <f t="shared" si="35"/>
        <v>177500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156200</v>
      </c>
      <c r="K129" s="5">
        <f>K130+K135</f>
        <v>0</v>
      </c>
      <c r="L129" s="5">
        <f t="shared" ref="L129:N129" si="36">L130+L135</f>
        <v>156200</v>
      </c>
      <c r="M129" s="5">
        <f t="shared" si="36"/>
        <v>171300</v>
      </c>
      <c r="N129" s="5">
        <f t="shared" si="36"/>
        <v>177500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141200</v>
      </c>
      <c r="K130" s="6">
        <f>K131+K133</f>
        <v>0</v>
      </c>
      <c r="L130" s="6">
        <f t="shared" ref="L130:N130" si="37">L131+L133</f>
        <v>141200</v>
      </c>
      <c r="M130" s="6">
        <f t="shared" si="37"/>
        <v>155300</v>
      </c>
      <c r="N130" s="6">
        <f t="shared" si="37"/>
        <v>160500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108400</v>
      </c>
      <c r="K131" s="7">
        <f>K132</f>
        <v>0</v>
      </c>
      <c r="L131" s="7">
        <f t="shared" ref="L131:N131" si="38">L132</f>
        <v>108400</v>
      </c>
      <c r="M131" s="7">
        <f t="shared" si="38"/>
        <v>119300</v>
      </c>
      <c r="N131" s="7">
        <f t="shared" si="38"/>
        <v>123300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821</v>
      </c>
      <c r="G132" s="32" t="s">
        <v>200</v>
      </c>
      <c r="H132" s="32" t="s">
        <v>46</v>
      </c>
      <c r="I132" s="33" t="s">
        <v>47</v>
      </c>
      <c r="J132" s="8">
        <f t="shared" si="17"/>
        <v>108400</v>
      </c>
      <c r="K132" s="34"/>
      <c r="L132" s="34">
        <f>108448.54-48.54</f>
        <v>108400</v>
      </c>
      <c r="M132" s="34">
        <f>119278.03+21.97</f>
        <v>119300</v>
      </c>
      <c r="N132" s="34">
        <f>123271.89+28.11</f>
        <v>123300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32800</v>
      </c>
      <c r="K133" s="7">
        <f>K134</f>
        <v>0</v>
      </c>
      <c r="L133" s="7">
        <f t="shared" ref="L133:N133" si="39">L134</f>
        <v>32800</v>
      </c>
      <c r="M133" s="7">
        <f t="shared" si="39"/>
        <v>36000</v>
      </c>
      <c r="N133" s="7">
        <f t="shared" si="39"/>
        <v>37200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821</v>
      </c>
      <c r="G134" s="32" t="s">
        <v>200</v>
      </c>
      <c r="H134" s="32" t="s">
        <v>53</v>
      </c>
      <c r="I134" s="33" t="s">
        <v>54</v>
      </c>
      <c r="J134" s="8">
        <f t="shared" si="17"/>
        <v>32800</v>
      </c>
      <c r="K134" s="34"/>
      <c r="L134" s="34">
        <f>32751.46+48.54</f>
        <v>32800</v>
      </c>
      <c r="M134" s="34">
        <f>36021.97-21.97</f>
        <v>36000</v>
      </c>
      <c r="N134" s="34">
        <f>37228.11-28.11</f>
        <v>37200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15000</v>
      </c>
      <c r="K135" s="6">
        <f>K136+K137</f>
        <v>0</v>
      </c>
      <c r="L135" s="6">
        <f t="shared" ref="L135:N135" si="40">L136+L137</f>
        <v>15000</v>
      </c>
      <c r="M135" s="6">
        <f t="shared" si="40"/>
        <v>16000</v>
      </c>
      <c r="N135" s="6">
        <f t="shared" si="40"/>
        <v>17000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821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15000</v>
      </c>
      <c r="K136" s="34"/>
      <c r="L136" s="34">
        <v>15000</v>
      </c>
      <c r="M136" s="34">
        <v>16000</v>
      </c>
      <c r="N136" s="34">
        <v>17000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821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821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1014500</v>
      </c>
      <c r="K140" s="3">
        <f>K141+K174</f>
        <v>1014500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1014500</v>
      </c>
      <c r="K141" s="4">
        <f>K142+K160</f>
        <v>1014500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914500</v>
      </c>
      <c r="K142" s="5">
        <f>K143+K157</f>
        <v>914500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15000</v>
      </c>
      <c r="K143" s="6">
        <f>K144</f>
        <v>15000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15000</v>
      </c>
      <c r="K144" s="7">
        <f>SUM(K145:K156)</f>
        <v>15000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15000</v>
      </c>
      <c r="K149" s="34">
        <v>15000</v>
      </c>
      <c r="L149" s="34"/>
      <c r="M149" s="34"/>
      <c r="N149" s="34"/>
    </row>
    <row r="150" spans="1:14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0</v>
      </c>
      <c r="K150" s="34"/>
      <c r="L150" s="34"/>
      <c r="M150" s="34"/>
      <c r="N150" s="34"/>
    </row>
    <row r="151" spans="1:14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0</v>
      </c>
      <c r="K153" s="34"/>
      <c r="L153" s="34"/>
      <c r="M153" s="34"/>
      <c r="N153" s="34"/>
    </row>
    <row r="154" spans="1:14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899500</v>
      </c>
      <c r="K157" s="6">
        <f>K158</f>
        <v>899500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899500</v>
      </c>
      <c r="K158" s="7">
        <f>K159</f>
        <v>899500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899500</v>
      </c>
      <c r="K159" s="34">
        <f>854500+45000</f>
        <v>899500</v>
      </c>
      <c r="L159" s="34"/>
      <c r="M159" s="34"/>
      <c r="N159" s="34"/>
    </row>
    <row r="160" spans="1:14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100000</v>
      </c>
      <c r="K160" s="5">
        <f>K161</f>
        <v>100000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100000</v>
      </c>
      <c r="K161" s="6">
        <f>K162</f>
        <v>100000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100000</v>
      </c>
      <c r="K162" s="7">
        <f>SUM(K163:K173)</f>
        <v>100000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100000</v>
      </c>
      <c r="K165" s="34">
        <v>100000</v>
      </c>
      <c r="L165" s="34"/>
      <c r="M165" s="34"/>
      <c r="N165" s="34"/>
    </row>
    <row r="166" spans="1:14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1522100</v>
      </c>
      <c r="K192" s="3">
        <f t="shared" ref="K192:N192" si="61">K193+K199+K205+K241</f>
        <v>1522100</v>
      </c>
      <c r="L192" s="3">
        <f t="shared" si="61"/>
        <v>0</v>
      </c>
      <c r="M192" s="3">
        <f t="shared" si="61"/>
        <v>0</v>
      </c>
      <c r="N192" s="3">
        <f t="shared" si="61"/>
        <v>0</v>
      </c>
    </row>
    <row r="193" spans="1:14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1477100</v>
      </c>
      <c r="K205" s="4">
        <f>K206+K217+K232+K237</f>
        <v>1477100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0</v>
      </c>
      <c r="K206" s="5">
        <f>K207</f>
        <v>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0</v>
      </c>
      <c r="K207" s="6">
        <f>K208</f>
        <v>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0</v>
      </c>
      <c r="K208" s="7">
        <f>SUM(K209:K216)</f>
        <v>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458</v>
      </c>
      <c r="J210" s="8">
        <f t="shared" si="65"/>
        <v>0</v>
      </c>
      <c r="K210" s="34"/>
      <c r="L210" s="34"/>
      <c r="M210" s="34"/>
      <c r="N210" s="34"/>
    </row>
    <row r="211" spans="1:14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454</v>
      </c>
      <c r="I213" s="33" t="s">
        <v>455</v>
      </c>
      <c r="J213" s="8">
        <f t="shared" si="65"/>
        <v>0</v>
      </c>
      <c r="K213" s="34"/>
      <c r="L213" s="34"/>
      <c r="M213" s="34"/>
      <c r="N213" s="34"/>
    </row>
    <row r="214" spans="1:14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1477100</v>
      </c>
      <c r="K217" s="5">
        <f>K218+K229</f>
        <v>1477100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1477100</v>
      </c>
      <c r="K218" s="6">
        <f>K219</f>
        <v>1477100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1477100</v>
      </c>
      <c r="K219" s="7">
        <f>SUM(K220:K228)</f>
        <v>1477100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458</v>
      </c>
      <c r="J222" s="8">
        <f t="shared" si="65"/>
        <v>1477100</v>
      </c>
      <c r="K222" s="34">
        <v>1477100</v>
      </c>
      <c r="L222" s="34"/>
      <c r="M222" s="34"/>
      <c r="N222" s="34"/>
    </row>
    <row r="223" spans="1:14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454</v>
      </c>
      <c r="I224" s="33" t="s">
        <v>455</v>
      </c>
      <c r="J224" s="8">
        <f t="shared" si="65"/>
        <v>0</v>
      </c>
      <c r="K224" s="34"/>
      <c r="L224" s="34"/>
      <c r="M224" s="34"/>
      <c r="N224" s="34"/>
    </row>
    <row r="225" spans="1:14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outlineLevel="1">
      <c r="A229" s="31"/>
      <c r="B229" s="261" t="s">
        <v>232</v>
      </c>
      <c r="C229" s="261" t="s">
        <v>240</v>
      </c>
      <c r="D229" s="261" t="s">
        <v>217</v>
      </c>
      <c r="E229" s="261"/>
      <c r="F229" s="261"/>
      <c r="G229" s="261"/>
      <c r="H229" s="261"/>
      <c r="I229" s="262"/>
      <c r="J229" s="263">
        <f t="shared" si="65"/>
        <v>0</v>
      </c>
      <c r="K229" s="264">
        <f>K230+K231</f>
        <v>0</v>
      </c>
      <c r="L229" s="264">
        <f t="shared" ref="L229:N229" si="73">L230+L231</f>
        <v>0</v>
      </c>
      <c r="M229" s="264">
        <f t="shared" si="73"/>
        <v>0</v>
      </c>
      <c r="N229" s="264">
        <f t="shared" si="73"/>
        <v>0</v>
      </c>
    </row>
    <row r="230" spans="1:14" ht="25.5" outlineLevel="1">
      <c r="A230" s="31"/>
      <c r="B230" s="261" t="s">
        <v>232</v>
      </c>
      <c r="C230" s="261" t="s">
        <v>240</v>
      </c>
      <c r="D230" s="261" t="s">
        <v>934</v>
      </c>
      <c r="E230" s="261" t="s">
        <v>935</v>
      </c>
      <c r="F230" s="261"/>
      <c r="G230" s="261" t="s">
        <v>33</v>
      </c>
      <c r="H230" s="261" t="s">
        <v>936</v>
      </c>
      <c r="I230" s="262" t="s">
        <v>937</v>
      </c>
      <c r="J230" s="263">
        <f t="shared" si="65"/>
        <v>0</v>
      </c>
      <c r="K230" s="264"/>
      <c r="L230" s="264"/>
      <c r="M230" s="264"/>
      <c r="N230" s="264"/>
    </row>
    <row r="231" spans="1:14" outlineLevel="1">
      <c r="A231" s="31"/>
      <c r="B231" s="261" t="s">
        <v>232</v>
      </c>
      <c r="C231" s="261" t="s">
        <v>240</v>
      </c>
      <c r="D231" s="261" t="s">
        <v>938</v>
      </c>
      <c r="E231" s="261" t="s">
        <v>935</v>
      </c>
      <c r="F231" s="261"/>
      <c r="G231" s="261" t="s">
        <v>33</v>
      </c>
      <c r="H231" s="261" t="s">
        <v>939</v>
      </c>
      <c r="I231" s="262" t="s">
        <v>940</v>
      </c>
      <c r="J231" s="263">
        <f t="shared" si="65"/>
        <v>0</v>
      </c>
      <c r="K231" s="264"/>
      <c r="L231" s="264"/>
      <c r="M231" s="264"/>
      <c r="N231" s="264"/>
    </row>
    <row r="232" spans="1:14">
      <c r="A232" s="22" t="s">
        <v>26</v>
      </c>
      <c r="B232" s="228" t="s">
        <v>232</v>
      </c>
      <c r="C232" s="237" t="s">
        <v>906</v>
      </c>
      <c r="D232" s="228"/>
      <c r="E232" s="228"/>
      <c r="F232" s="228"/>
      <c r="G232" s="228"/>
      <c r="H232" s="228"/>
      <c r="I232" s="229"/>
      <c r="J232" s="230">
        <f t="shared" si="65"/>
        <v>0</v>
      </c>
      <c r="K232" s="230">
        <f>K233</f>
        <v>0</v>
      </c>
      <c r="L232" s="230">
        <f t="shared" ref="L232:N233" si="74">L233</f>
        <v>0</v>
      </c>
      <c r="M232" s="230">
        <f t="shared" si="74"/>
        <v>0</v>
      </c>
      <c r="N232" s="230">
        <f t="shared" si="74"/>
        <v>0</v>
      </c>
    </row>
    <row r="233" spans="1:14">
      <c r="A233" s="25" t="s">
        <v>26</v>
      </c>
      <c r="B233" s="231" t="s">
        <v>232</v>
      </c>
      <c r="C233" s="237" t="s">
        <v>906</v>
      </c>
      <c r="D233" s="231" t="s">
        <v>55</v>
      </c>
      <c r="E233" s="231"/>
      <c r="F233" s="231"/>
      <c r="G233" s="231"/>
      <c r="H233" s="231"/>
      <c r="I233" s="232"/>
      <c r="J233" s="233">
        <f t="shared" si="65"/>
        <v>0</v>
      </c>
      <c r="K233" s="233">
        <f>K234</f>
        <v>0</v>
      </c>
      <c r="L233" s="233">
        <f t="shared" si="74"/>
        <v>0</v>
      </c>
      <c r="M233" s="233">
        <f t="shared" si="74"/>
        <v>0</v>
      </c>
      <c r="N233" s="233">
        <f t="shared" si="74"/>
        <v>0</v>
      </c>
    </row>
    <row r="234" spans="1:14">
      <c r="A234" s="28" t="s">
        <v>26</v>
      </c>
      <c r="B234" s="234" t="s">
        <v>232</v>
      </c>
      <c r="C234" s="237" t="s">
        <v>906</v>
      </c>
      <c r="D234" s="234" t="s">
        <v>326</v>
      </c>
      <c r="E234" s="234"/>
      <c r="F234" s="234"/>
      <c r="G234" s="234"/>
      <c r="H234" s="234"/>
      <c r="I234" s="235"/>
      <c r="J234" s="236">
        <f t="shared" si="65"/>
        <v>0</v>
      </c>
      <c r="K234" s="236">
        <f>K235+K236</f>
        <v>0</v>
      </c>
      <c r="L234" s="236">
        <f t="shared" ref="L234:N234" si="75">L235+L236</f>
        <v>0</v>
      </c>
      <c r="M234" s="236">
        <f t="shared" si="75"/>
        <v>0</v>
      </c>
      <c r="N234" s="236">
        <f t="shared" si="75"/>
        <v>0</v>
      </c>
    </row>
    <row r="235" spans="1:14" ht="25.5" outlineLevel="1">
      <c r="A235" s="31" t="s">
        <v>26</v>
      </c>
      <c r="B235" s="237" t="s">
        <v>232</v>
      </c>
      <c r="C235" s="237" t="s">
        <v>906</v>
      </c>
      <c r="D235" s="237" t="s">
        <v>326</v>
      </c>
      <c r="E235" s="237" t="s">
        <v>77</v>
      </c>
      <c r="F235" s="237"/>
      <c r="G235" s="237" t="s">
        <v>122</v>
      </c>
      <c r="H235" s="237" t="s">
        <v>454</v>
      </c>
      <c r="I235" s="238" t="s">
        <v>455</v>
      </c>
      <c r="J235" s="239">
        <f t="shared" si="65"/>
        <v>0</v>
      </c>
      <c r="K235" s="240"/>
      <c r="L235" s="240"/>
      <c r="M235" s="240"/>
      <c r="N235" s="240"/>
    </row>
    <row r="236" spans="1:14" ht="25.5" outlineLevel="1">
      <c r="A236" s="31" t="s">
        <v>26</v>
      </c>
      <c r="B236" s="237" t="s">
        <v>232</v>
      </c>
      <c r="C236" s="237" t="s">
        <v>906</v>
      </c>
      <c r="D236" s="237" t="s">
        <v>326</v>
      </c>
      <c r="E236" s="237" t="s">
        <v>77</v>
      </c>
      <c r="F236" s="237"/>
      <c r="G236" s="237" t="s">
        <v>209</v>
      </c>
      <c r="H236" s="237" t="s">
        <v>454</v>
      </c>
      <c r="I236" s="238" t="s">
        <v>455</v>
      </c>
      <c r="J236" s="239">
        <f t="shared" si="65"/>
        <v>0</v>
      </c>
      <c r="K236" s="240"/>
      <c r="L236" s="240"/>
      <c r="M236" s="240"/>
      <c r="N236" s="240"/>
    </row>
    <row r="237" spans="1:14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457</v>
      </c>
      <c r="I240" s="33" t="s">
        <v>456</v>
      </c>
      <c r="J240" s="8">
        <f t="shared" si="65"/>
        <v>0</v>
      </c>
      <c r="K240" s="34"/>
      <c r="L240" s="34"/>
      <c r="M240" s="34"/>
      <c r="N240" s="34"/>
    </row>
    <row r="241" spans="1:14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45000</v>
      </c>
      <c r="K241" s="4">
        <f>K242+K247+K251</f>
        <v>45000</v>
      </c>
      <c r="L241" s="4">
        <f t="shared" ref="L241:N241" si="77">L242+L247+L251</f>
        <v>0</v>
      </c>
      <c r="M241" s="4">
        <f t="shared" si="77"/>
        <v>0</v>
      </c>
      <c r="N241" s="4">
        <f t="shared" si="77"/>
        <v>0</v>
      </c>
    </row>
    <row r="242" spans="1:14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45000</v>
      </c>
      <c r="K242" s="5">
        <f>K243</f>
        <v>45000</v>
      </c>
      <c r="L242" s="5">
        <f t="shared" ref="L242:N243" si="78">L243</f>
        <v>0</v>
      </c>
      <c r="M242" s="5">
        <f t="shared" si="78"/>
        <v>0</v>
      </c>
      <c r="N242" s="5">
        <f t="shared" si="78"/>
        <v>0</v>
      </c>
    </row>
    <row r="243" spans="1:14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45000</v>
      </c>
      <c r="K243" s="6">
        <f>K244</f>
        <v>45000</v>
      </c>
      <c r="L243" s="6">
        <f t="shared" si="78"/>
        <v>0</v>
      </c>
      <c r="M243" s="6">
        <f t="shared" si="78"/>
        <v>0</v>
      </c>
      <c r="N243" s="6">
        <f t="shared" si="78"/>
        <v>0</v>
      </c>
    </row>
    <row r="244" spans="1:14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45000</v>
      </c>
      <c r="K244" s="7">
        <f>K245+K246</f>
        <v>45000</v>
      </c>
      <c r="L244" s="7">
        <f t="shared" ref="L244:N244" si="79">L245+L246</f>
        <v>0</v>
      </c>
      <c r="M244" s="7">
        <f t="shared" si="79"/>
        <v>0</v>
      </c>
      <c r="N244" s="7">
        <f t="shared" si="79"/>
        <v>0</v>
      </c>
    </row>
    <row r="245" spans="1:14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45000</v>
      </c>
      <c r="K245" s="34">
        <v>45000</v>
      </c>
      <c r="L245" s="34"/>
      <c r="M245" s="34"/>
      <c r="N245" s="34"/>
    </row>
    <row r="246" spans="1:14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outlineLevel="1">
      <c r="A251" s="31"/>
      <c r="B251" s="228" t="s">
        <v>241</v>
      </c>
      <c r="C251" s="228" t="s">
        <v>905</v>
      </c>
      <c r="D251" s="228"/>
      <c r="E251" s="228"/>
      <c r="F251" s="228"/>
      <c r="G251" s="228"/>
      <c r="H251" s="228"/>
      <c r="I251" s="229"/>
      <c r="J251" s="230">
        <f t="shared" ref="J251:J255" si="81">K251+L251</f>
        <v>0</v>
      </c>
      <c r="K251" s="230">
        <f>K252</f>
        <v>0</v>
      </c>
      <c r="L251" s="230">
        <f t="shared" si="80"/>
        <v>0</v>
      </c>
      <c r="M251" s="230">
        <f t="shared" si="80"/>
        <v>0</v>
      </c>
      <c r="N251" s="230">
        <f t="shared" si="80"/>
        <v>0</v>
      </c>
    </row>
    <row r="252" spans="1:14" outlineLevel="1">
      <c r="A252" s="31"/>
      <c r="B252" s="231" t="s">
        <v>241</v>
      </c>
      <c r="C252" s="228" t="s">
        <v>905</v>
      </c>
      <c r="D252" s="231" t="s">
        <v>55</v>
      </c>
      <c r="E252" s="231"/>
      <c r="F252" s="231"/>
      <c r="G252" s="231"/>
      <c r="H252" s="231"/>
      <c r="I252" s="232"/>
      <c r="J252" s="233">
        <f t="shared" si="81"/>
        <v>0</v>
      </c>
      <c r="K252" s="233">
        <f>K253</f>
        <v>0</v>
      </c>
      <c r="L252" s="233">
        <f t="shared" si="80"/>
        <v>0</v>
      </c>
      <c r="M252" s="233">
        <f t="shared" si="80"/>
        <v>0</v>
      </c>
      <c r="N252" s="233">
        <f t="shared" si="80"/>
        <v>0</v>
      </c>
    </row>
    <row r="253" spans="1:14" outlineLevel="1">
      <c r="A253" s="31"/>
      <c r="B253" s="234" t="s">
        <v>241</v>
      </c>
      <c r="C253" s="228" t="s">
        <v>905</v>
      </c>
      <c r="D253" s="234" t="s">
        <v>64</v>
      </c>
      <c r="E253" s="234"/>
      <c r="F253" s="234"/>
      <c r="G253" s="234"/>
      <c r="H253" s="234"/>
      <c r="I253" s="235"/>
      <c r="J253" s="236">
        <f t="shared" si="81"/>
        <v>0</v>
      </c>
      <c r="K253" s="236">
        <f>K254+K255</f>
        <v>0</v>
      </c>
      <c r="L253" s="236">
        <f t="shared" ref="L253:N253" si="82">L254+L255</f>
        <v>0</v>
      </c>
      <c r="M253" s="236">
        <f t="shared" si="82"/>
        <v>0</v>
      </c>
      <c r="N253" s="236">
        <f t="shared" si="82"/>
        <v>0</v>
      </c>
    </row>
    <row r="254" spans="1:14" outlineLevel="1">
      <c r="A254" s="31"/>
      <c r="B254" s="237" t="s">
        <v>241</v>
      </c>
      <c r="C254" s="228" t="s">
        <v>905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81"/>
        <v>0</v>
      </c>
      <c r="K254" s="240"/>
      <c r="L254" s="240"/>
      <c r="M254" s="240"/>
      <c r="N254" s="240"/>
    </row>
    <row r="255" spans="1:14" outlineLevel="1">
      <c r="A255" s="31"/>
      <c r="B255" s="237" t="s">
        <v>241</v>
      </c>
      <c r="C255" s="228" t="s">
        <v>905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81"/>
        <v>0</v>
      </c>
      <c r="K255" s="240"/>
      <c r="L255" s="240"/>
      <c r="M255" s="240"/>
      <c r="N255" s="240"/>
    </row>
    <row r="256" spans="1:14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2057570.23</v>
      </c>
      <c r="K256" s="3">
        <f>K257+K268+K309+K444</f>
        <v>944910</v>
      </c>
      <c r="L256" s="3">
        <f>L257+L268+L309+L444</f>
        <v>1112660.23</v>
      </c>
      <c r="M256" s="3">
        <f>M257+M268+M309+M444</f>
        <v>820860.23</v>
      </c>
      <c r="N256" s="3">
        <f>N257+N268+N309+N444</f>
        <v>807240.23</v>
      </c>
    </row>
    <row r="257" spans="1:14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0</v>
      </c>
    </row>
    <row r="269" spans="1:14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>
      <c r="A304" s="31"/>
      <c r="B304" s="23" t="s">
        <v>257</v>
      </c>
      <c r="C304" s="32" t="s">
        <v>806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0</v>
      </c>
    </row>
    <row r="305" spans="1:14">
      <c r="A305" s="31"/>
      <c r="B305" s="26" t="s">
        <v>257</v>
      </c>
      <c r="C305" s="32" t="s">
        <v>806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0</v>
      </c>
    </row>
    <row r="306" spans="1:14">
      <c r="A306" s="31"/>
      <c r="B306" s="29" t="s">
        <v>257</v>
      </c>
      <c r="C306" s="32" t="s">
        <v>806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0</v>
      </c>
    </row>
    <row r="307" spans="1:14" outlineLevel="1">
      <c r="A307" s="31"/>
      <c r="B307" s="32" t="s">
        <v>257</v>
      </c>
      <c r="C307" s="32" t="s">
        <v>806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outlineLevel="1">
      <c r="A308" s="31"/>
      <c r="B308" s="32" t="s">
        <v>257</v>
      </c>
      <c r="C308" s="32" t="s">
        <v>806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/>
    </row>
    <row r="309" spans="1:14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2057570.23</v>
      </c>
      <c r="K309" s="4">
        <f>K320+K326+K332+K337+K349+K360+K370+K381+K388+K393+K422+K430+K435+K440+K310+K315</f>
        <v>944910</v>
      </c>
      <c r="L309" s="4">
        <f t="shared" ref="L309:N309" si="104">L320+L326+L332+L337+L349+L360+L370+L381+L388+L393+L422+L430+L435+L440+L310+L315</f>
        <v>1112660.23</v>
      </c>
      <c r="M309" s="4">
        <f t="shared" si="104"/>
        <v>820860.23</v>
      </c>
      <c r="N309" s="4">
        <f t="shared" si="104"/>
        <v>807240.23</v>
      </c>
    </row>
    <row r="310" spans="1:14">
      <c r="A310" s="19"/>
      <c r="B310" s="228" t="s">
        <v>270</v>
      </c>
      <c r="C310" s="228" t="s">
        <v>908</v>
      </c>
      <c r="D310" s="228"/>
      <c r="E310" s="228"/>
      <c r="F310" s="228"/>
      <c r="G310" s="228"/>
      <c r="H310" s="228"/>
      <c r="I310" s="229"/>
      <c r="J310" s="230">
        <f t="shared" si="93"/>
        <v>0</v>
      </c>
      <c r="K310" s="230">
        <f>K311</f>
        <v>0</v>
      </c>
      <c r="L310" s="230">
        <f t="shared" ref="L310:N311" si="105">L311</f>
        <v>0</v>
      </c>
      <c r="M310" s="230">
        <f t="shared" si="105"/>
        <v>0</v>
      </c>
      <c r="N310" s="230">
        <f t="shared" si="105"/>
        <v>0</v>
      </c>
    </row>
    <row r="311" spans="1:14">
      <c r="A311" s="19"/>
      <c r="B311" s="231" t="s">
        <v>270</v>
      </c>
      <c r="C311" s="228" t="s">
        <v>908</v>
      </c>
      <c r="D311" s="231" t="s">
        <v>55</v>
      </c>
      <c r="E311" s="231"/>
      <c r="F311" s="231"/>
      <c r="G311" s="231"/>
      <c r="H311" s="231"/>
      <c r="I311" s="232"/>
      <c r="J311" s="233">
        <f t="shared" si="93"/>
        <v>0</v>
      </c>
      <c r="K311" s="233">
        <f>K312</f>
        <v>0</v>
      </c>
      <c r="L311" s="233">
        <f t="shared" si="105"/>
        <v>0</v>
      </c>
      <c r="M311" s="233">
        <f t="shared" si="105"/>
        <v>0</v>
      </c>
      <c r="N311" s="233">
        <f t="shared" si="105"/>
        <v>0</v>
      </c>
    </row>
    <row r="312" spans="1:14">
      <c r="A312" s="19"/>
      <c r="B312" s="234" t="s">
        <v>270</v>
      </c>
      <c r="C312" s="228" t="s">
        <v>908</v>
      </c>
      <c r="D312" s="234" t="s">
        <v>64</v>
      </c>
      <c r="E312" s="234"/>
      <c r="F312" s="234"/>
      <c r="G312" s="234"/>
      <c r="H312" s="234"/>
      <c r="I312" s="235"/>
      <c r="J312" s="236">
        <f t="shared" si="93"/>
        <v>0</v>
      </c>
      <c r="K312" s="236">
        <f>K313+K314</f>
        <v>0</v>
      </c>
      <c r="L312" s="236">
        <f t="shared" ref="L312" si="106">L313+L314</f>
        <v>0</v>
      </c>
      <c r="M312" s="236">
        <f t="shared" ref="M312" si="107">M313+M314</f>
        <v>0</v>
      </c>
      <c r="N312" s="236">
        <f t="shared" ref="N312" si="108">N313+N314</f>
        <v>0</v>
      </c>
    </row>
    <row r="313" spans="1:14">
      <c r="A313" s="19"/>
      <c r="B313" s="237" t="s">
        <v>270</v>
      </c>
      <c r="C313" s="228" t="s">
        <v>908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3"/>
        <v>0</v>
      </c>
      <c r="K313" s="240"/>
      <c r="L313" s="240"/>
      <c r="M313" s="240"/>
      <c r="N313" s="240"/>
    </row>
    <row r="314" spans="1:14">
      <c r="A314" s="19"/>
      <c r="B314" s="237" t="s">
        <v>270</v>
      </c>
      <c r="C314" s="228" t="s">
        <v>908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3"/>
        <v>0</v>
      </c>
      <c r="K314" s="240"/>
      <c r="L314" s="240"/>
      <c r="M314" s="240"/>
      <c r="N314" s="240"/>
    </row>
    <row r="315" spans="1:14">
      <c r="A315" s="19"/>
      <c r="B315" s="228" t="s">
        <v>270</v>
      </c>
      <c r="C315" s="228" t="s">
        <v>909</v>
      </c>
      <c r="D315" s="228"/>
      <c r="E315" s="228"/>
      <c r="F315" s="228"/>
      <c r="G315" s="228"/>
      <c r="H315" s="228"/>
      <c r="I315" s="229"/>
      <c r="J315" s="230">
        <f t="shared" ref="J315:J319" si="109">K315+L315</f>
        <v>472000</v>
      </c>
      <c r="K315" s="230">
        <f>K316</f>
        <v>0</v>
      </c>
      <c r="L315" s="230">
        <f t="shared" ref="L315:N316" si="110">L316</f>
        <v>472000</v>
      </c>
      <c r="M315" s="230">
        <f t="shared" si="110"/>
        <v>0</v>
      </c>
      <c r="N315" s="230">
        <f t="shared" si="110"/>
        <v>0</v>
      </c>
    </row>
    <row r="316" spans="1:14">
      <c r="A316" s="19"/>
      <c r="B316" s="231" t="s">
        <v>270</v>
      </c>
      <c r="C316" s="228" t="s">
        <v>909</v>
      </c>
      <c r="D316" s="231" t="s">
        <v>55</v>
      </c>
      <c r="E316" s="231"/>
      <c r="F316" s="231"/>
      <c r="G316" s="231"/>
      <c r="H316" s="231"/>
      <c r="I316" s="232"/>
      <c r="J316" s="233">
        <f t="shared" si="109"/>
        <v>472000</v>
      </c>
      <c r="K316" s="233">
        <f>K317</f>
        <v>0</v>
      </c>
      <c r="L316" s="233">
        <f t="shared" si="110"/>
        <v>472000</v>
      </c>
      <c r="M316" s="233">
        <f t="shared" si="110"/>
        <v>0</v>
      </c>
      <c r="N316" s="233">
        <f t="shared" si="110"/>
        <v>0</v>
      </c>
    </row>
    <row r="317" spans="1:14">
      <c r="A317" s="19"/>
      <c r="B317" s="234" t="s">
        <v>270</v>
      </c>
      <c r="C317" s="228" t="s">
        <v>909</v>
      </c>
      <c r="D317" s="234" t="s">
        <v>64</v>
      </c>
      <c r="E317" s="234"/>
      <c r="F317" s="234"/>
      <c r="G317" s="234"/>
      <c r="H317" s="234"/>
      <c r="I317" s="235"/>
      <c r="J317" s="236">
        <f t="shared" si="109"/>
        <v>472000</v>
      </c>
      <c r="K317" s="236">
        <f>K318+K319</f>
        <v>0</v>
      </c>
      <c r="L317" s="236">
        <f t="shared" ref="L317" si="111">L318+L319</f>
        <v>472000</v>
      </c>
      <c r="M317" s="236">
        <f t="shared" ref="M317" si="112">M318+M319</f>
        <v>0</v>
      </c>
      <c r="N317" s="236">
        <f t="shared" ref="N317" si="113">N318+N319</f>
        <v>0</v>
      </c>
    </row>
    <row r="318" spans="1:14">
      <c r="A318" s="19"/>
      <c r="B318" s="237" t="s">
        <v>270</v>
      </c>
      <c r="C318" s="228" t="s">
        <v>909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9"/>
        <v>472000</v>
      </c>
      <c r="K318" s="240"/>
      <c r="L318" s="240">
        <v>472000</v>
      </c>
      <c r="M318" s="240"/>
      <c r="N318" s="240"/>
    </row>
    <row r="319" spans="1:14">
      <c r="A319" s="19"/>
      <c r="B319" s="237" t="s">
        <v>270</v>
      </c>
      <c r="C319" s="228" t="s">
        <v>909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9"/>
        <v>0</v>
      </c>
      <c r="K319" s="240"/>
      <c r="L319" s="240"/>
      <c r="M319" s="240"/>
      <c r="N319" s="240"/>
    </row>
    <row r="320" spans="1:14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34"/>
      <c r="M323" s="34"/>
      <c r="N323" s="34"/>
    </row>
    <row r="324" spans="1:14" ht="38.25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540600</v>
      </c>
      <c r="K326" s="5">
        <f>K327</f>
        <v>123300</v>
      </c>
      <c r="L326" s="5">
        <f t="shared" ref="L326:N327" si="116">L327</f>
        <v>417300</v>
      </c>
      <c r="M326" s="5">
        <f t="shared" si="116"/>
        <v>417300</v>
      </c>
      <c r="N326" s="5">
        <f t="shared" si="116"/>
        <v>417300</v>
      </c>
    </row>
    <row r="327" spans="1:14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540600</v>
      </c>
      <c r="K327" s="6">
        <f>K328</f>
        <v>123300</v>
      </c>
      <c r="L327" s="6">
        <f t="shared" si="116"/>
        <v>417300</v>
      </c>
      <c r="M327" s="6">
        <f t="shared" si="116"/>
        <v>417300</v>
      </c>
      <c r="N327" s="6">
        <f t="shared" si="116"/>
        <v>417300</v>
      </c>
    </row>
    <row r="328" spans="1:14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540600</v>
      </c>
      <c r="K328" s="7">
        <f>K331+K329+K330</f>
        <v>123300</v>
      </c>
      <c r="L328" s="7">
        <f t="shared" ref="L328:N328" si="117">L331+L329+L330</f>
        <v>417300</v>
      </c>
      <c r="M328" s="7">
        <f t="shared" si="117"/>
        <v>417300</v>
      </c>
      <c r="N328" s="7">
        <f t="shared" si="117"/>
        <v>417300</v>
      </c>
    </row>
    <row r="329" spans="1:14">
      <c r="A329" s="28"/>
      <c r="B329" s="257" t="s">
        <v>270</v>
      </c>
      <c r="C329" s="257" t="s">
        <v>276</v>
      </c>
      <c r="D329" s="257" t="s">
        <v>64</v>
      </c>
      <c r="E329" s="257" t="s">
        <v>77</v>
      </c>
      <c r="F329" s="257"/>
      <c r="G329" s="257" t="s">
        <v>122</v>
      </c>
      <c r="H329" s="257" t="s">
        <v>90</v>
      </c>
      <c r="I329" s="258" t="s">
        <v>91</v>
      </c>
      <c r="J329" s="259">
        <f t="shared" si="93"/>
        <v>417300</v>
      </c>
      <c r="K329" s="260"/>
      <c r="L329" s="260">
        <v>417300</v>
      </c>
      <c r="M329" s="260">
        <v>417300</v>
      </c>
      <c r="N329" s="260">
        <v>417300</v>
      </c>
    </row>
    <row r="330" spans="1:14">
      <c r="A330" s="28"/>
      <c r="B330" s="257" t="s">
        <v>270</v>
      </c>
      <c r="C330" s="257" t="s">
        <v>276</v>
      </c>
      <c r="D330" s="257" t="s">
        <v>64</v>
      </c>
      <c r="E330" s="257" t="s">
        <v>77</v>
      </c>
      <c r="F330" s="257"/>
      <c r="G330" s="257" t="s">
        <v>33</v>
      </c>
      <c r="H330" s="257" t="s">
        <v>90</v>
      </c>
      <c r="I330" s="258" t="s">
        <v>91</v>
      </c>
      <c r="J330" s="259">
        <f t="shared" si="93"/>
        <v>123300</v>
      </c>
      <c r="K330" s="260">
        <v>123300</v>
      </c>
      <c r="L330" s="260"/>
      <c r="M330" s="260"/>
      <c r="N330" s="260"/>
    </row>
    <row r="331" spans="1:14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8">L333</f>
        <v>0</v>
      </c>
      <c r="M332" s="5">
        <f t="shared" si="118"/>
        <v>0</v>
      </c>
      <c r="N332" s="5">
        <f t="shared" si="118"/>
        <v>0</v>
      </c>
    </row>
    <row r="333" spans="1:14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8"/>
        <v>0</v>
      </c>
      <c r="M333" s="6">
        <f t="shared" si="118"/>
        <v>0</v>
      </c>
      <c r="N333" s="6">
        <f t="shared" si="118"/>
        <v>0</v>
      </c>
    </row>
    <row r="334" spans="1:14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9">SUM(L335:L336)</f>
        <v>0</v>
      </c>
      <c r="M334" s="7">
        <f t="shared" si="119"/>
        <v>0</v>
      </c>
      <c r="N334" s="7">
        <f t="shared" si="119"/>
        <v>0</v>
      </c>
    </row>
    <row r="335" spans="1:14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34"/>
    </row>
    <row r="337" spans="1:14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20">L338+L345</f>
        <v>0</v>
      </c>
      <c r="M337" s="5">
        <f t="shared" si="120"/>
        <v>0</v>
      </c>
      <c r="N337" s="5">
        <f t="shared" si="120"/>
        <v>0</v>
      </c>
    </row>
    <row r="338" spans="1:14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1">L339</f>
        <v>0</v>
      </c>
      <c r="M338" s="6">
        <f t="shared" si="121"/>
        <v>0</v>
      </c>
      <c r="N338" s="6">
        <f t="shared" si="121"/>
        <v>0</v>
      </c>
    </row>
    <row r="339" spans="1:14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2">SUM(L340:L344)</f>
        <v>0</v>
      </c>
      <c r="M339" s="7">
        <f t="shared" si="122"/>
        <v>0</v>
      </c>
      <c r="N339" s="7">
        <f t="shared" si="122"/>
        <v>0</v>
      </c>
    </row>
    <row r="340" spans="1:14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3">L346</f>
        <v>0</v>
      </c>
      <c r="M345" s="6">
        <f t="shared" si="123"/>
        <v>0</v>
      </c>
      <c r="N345" s="6">
        <f t="shared" si="123"/>
        <v>0</v>
      </c>
    </row>
    <row r="346" spans="1:14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4">SUM(L347:L348)</f>
        <v>0</v>
      </c>
      <c r="M346" s="7">
        <f t="shared" si="124"/>
        <v>0</v>
      </c>
      <c r="N346" s="7">
        <f t="shared" si="124"/>
        <v>0</v>
      </c>
    </row>
    <row r="347" spans="1:14" ht="25.5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5">K348+L348</f>
        <v>0</v>
      </c>
      <c r="K348" s="34"/>
      <c r="L348" s="34"/>
      <c r="M348" s="34"/>
      <c r="N348" s="34"/>
    </row>
    <row r="349" spans="1:14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5"/>
        <v>0</v>
      </c>
      <c r="K349" s="5">
        <f>K350+K357</f>
        <v>0</v>
      </c>
      <c r="L349" s="5">
        <f t="shared" ref="L349:N349" si="126">L350+L357</f>
        <v>0</v>
      </c>
      <c r="M349" s="5">
        <f t="shared" si="126"/>
        <v>0</v>
      </c>
      <c r="N349" s="5">
        <f t="shared" si="126"/>
        <v>0</v>
      </c>
    </row>
    <row r="350" spans="1:14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5"/>
        <v>0</v>
      </c>
      <c r="K350" s="6">
        <f>K351</f>
        <v>0</v>
      </c>
      <c r="L350" s="6">
        <f t="shared" ref="L350:N350" si="127">L351</f>
        <v>0</v>
      </c>
      <c r="M350" s="6">
        <f t="shared" si="127"/>
        <v>0</v>
      </c>
      <c r="N350" s="6">
        <f t="shared" si="127"/>
        <v>0</v>
      </c>
    </row>
    <row r="351" spans="1:14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5"/>
        <v>0</v>
      </c>
      <c r="K351" s="7">
        <f>SUM(K352:K356)</f>
        <v>0</v>
      </c>
      <c r="L351" s="7">
        <f t="shared" ref="L351:N351" si="128">SUM(L352:L356)</f>
        <v>0</v>
      </c>
      <c r="M351" s="7">
        <f t="shared" si="128"/>
        <v>0</v>
      </c>
      <c r="N351" s="7">
        <f t="shared" si="128"/>
        <v>0</v>
      </c>
    </row>
    <row r="352" spans="1:14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5"/>
        <v>0</v>
      </c>
      <c r="K352" s="34"/>
      <c r="L352" s="34"/>
      <c r="M352" s="34"/>
      <c r="N352" s="34"/>
    </row>
    <row r="353" spans="1:14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5"/>
        <v>0</v>
      </c>
      <c r="K353" s="34"/>
      <c r="L353" s="34"/>
      <c r="M353" s="34"/>
      <c r="N353" s="34"/>
    </row>
    <row r="354" spans="1:14" ht="25.5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5"/>
        <v>0</v>
      </c>
      <c r="K354" s="34"/>
      <c r="L354" s="34"/>
      <c r="M354" s="34"/>
      <c r="N354" s="34"/>
    </row>
    <row r="355" spans="1:14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5"/>
        <v>0</v>
      </c>
      <c r="K355" s="34"/>
      <c r="L355" s="34"/>
      <c r="M355" s="34"/>
      <c r="N355" s="34"/>
    </row>
    <row r="356" spans="1:14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5"/>
        <v>0</v>
      </c>
      <c r="K356" s="34"/>
      <c r="L356" s="34"/>
      <c r="M356" s="34"/>
      <c r="N356" s="34"/>
    </row>
    <row r="357" spans="1:14" outlineLevel="1">
      <c r="A357" s="31"/>
      <c r="B357" s="261" t="s">
        <v>270</v>
      </c>
      <c r="C357" s="261" t="s">
        <v>286</v>
      </c>
      <c r="D357" s="261" t="s">
        <v>217</v>
      </c>
      <c r="E357" s="261"/>
      <c r="F357" s="261"/>
      <c r="G357" s="261"/>
      <c r="H357" s="261"/>
      <c r="I357" s="262"/>
      <c r="J357" s="263">
        <f t="shared" si="125"/>
        <v>0</v>
      </c>
      <c r="K357" s="264">
        <f>K358+K359</f>
        <v>0</v>
      </c>
      <c r="L357" s="264">
        <f t="shared" ref="L357:N357" si="129">L358+L359</f>
        <v>0</v>
      </c>
      <c r="M357" s="264">
        <f t="shared" si="129"/>
        <v>0</v>
      </c>
      <c r="N357" s="264">
        <f t="shared" si="129"/>
        <v>0</v>
      </c>
    </row>
    <row r="358" spans="1:14" ht="25.5" outlineLevel="1">
      <c r="A358" s="31"/>
      <c r="B358" s="261" t="s">
        <v>270</v>
      </c>
      <c r="C358" s="261" t="s">
        <v>286</v>
      </c>
      <c r="D358" s="261" t="s">
        <v>934</v>
      </c>
      <c r="E358" s="261" t="s">
        <v>935</v>
      </c>
      <c r="F358" s="261"/>
      <c r="G358" s="261" t="s">
        <v>33</v>
      </c>
      <c r="H358" s="261" t="s">
        <v>936</v>
      </c>
      <c r="I358" s="262" t="s">
        <v>937</v>
      </c>
      <c r="J358" s="263">
        <f t="shared" si="125"/>
        <v>0</v>
      </c>
      <c r="K358" s="264"/>
      <c r="L358" s="264"/>
      <c r="M358" s="264"/>
      <c r="N358" s="264"/>
    </row>
    <row r="359" spans="1:14" outlineLevel="1">
      <c r="A359" s="31"/>
      <c r="B359" s="261" t="s">
        <v>270</v>
      </c>
      <c r="C359" s="261" t="s">
        <v>286</v>
      </c>
      <c r="D359" s="261" t="s">
        <v>938</v>
      </c>
      <c r="E359" s="261" t="s">
        <v>935</v>
      </c>
      <c r="F359" s="261"/>
      <c r="G359" s="261" t="s">
        <v>33</v>
      </c>
      <c r="H359" s="261" t="s">
        <v>939</v>
      </c>
      <c r="I359" s="262" t="s">
        <v>940</v>
      </c>
      <c r="J359" s="263">
        <f t="shared" si="125"/>
        <v>0</v>
      </c>
      <c r="K359" s="264"/>
      <c r="L359" s="264"/>
      <c r="M359" s="264"/>
      <c r="N359" s="264"/>
    </row>
    <row r="360" spans="1:14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5"/>
        <v>0</v>
      </c>
      <c r="K360" s="5">
        <f>K361</f>
        <v>0</v>
      </c>
      <c r="L360" s="5">
        <f t="shared" ref="L360:N361" si="130">L361</f>
        <v>0</v>
      </c>
      <c r="M360" s="5">
        <f t="shared" si="130"/>
        <v>0</v>
      </c>
      <c r="N360" s="5">
        <f t="shared" si="130"/>
        <v>0</v>
      </c>
    </row>
    <row r="361" spans="1:14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5"/>
        <v>0</v>
      </c>
      <c r="K361" s="6">
        <f>K362</f>
        <v>0</v>
      </c>
      <c r="L361" s="6">
        <f t="shared" si="130"/>
        <v>0</v>
      </c>
      <c r="M361" s="6">
        <f t="shared" si="130"/>
        <v>0</v>
      </c>
      <c r="N361" s="6">
        <f t="shared" si="130"/>
        <v>0</v>
      </c>
    </row>
    <row r="362" spans="1:14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5"/>
        <v>0</v>
      </c>
      <c r="K362" s="7">
        <f>SUM(K363:K369)</f>
        <v>0</v>
      </c>
      <c r="L362" s="7">
        <f t="shared" ref="L362:N362" si="131">SUM(L363:L369)</f>
        <v>0</v>
      </c>
      <c r="M362" s="7">
        <f t="shared" si="131"/>
        <v>0</v>
      </c>
      <c r="N362" s="7">
        <f t="shared" si="131"/>
        <v>0</v>
      </c>
    </row>
    <row r="363" spans="1:14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5"/>
        <v>0</v>
      </c>
      <c r="K363" s="34"/>
      <c r="L363" s="34"/>
      <c r="M363" s="34"/>
      <c r="N363" s="34"/>
    </row>
    <row r="364" spans="1:14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5"/>
        <v>0</v>
      </c>
      <c r="K364" s="34"/>
      <c r="L364" s="34"/>
      <c r="M364" s="34"/>
      <c r="N364" s="34"/>
    </row>
    <row r="365" spans="1:14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5"/>
        <v>0</v>
      </c>
      <c r="K365" s="34"/>
      <c r="L365" s="34"/>
      <c r="M365" s="34"/>
      <c r="N365" s="34"/>
    </row>
    <row r="366" spans="1:14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5"/>
        <v>0</v>
      </c>
      <c r="K366" s="34"/>
      <c r="L366" s="34"/>
      <c r="M366" s="34"/>
      <c r="N366" s="34"/>
    </row>
    <row r="367" spans="1:14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5"/>
        <v>0</v>
      </c>
      <c r="K367" s="34"/>
      <c r="L367" s="34"/>
      <c r="M367" s="34"/>
      <c r="N367" s="34"/>
    </row>
    <row r="368" spans="1:14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5"/>
        <v>0</v>
      </c>
      <c r="K368" s="34"/>
      <c r="L368" s="34"/>
      <c r="M368" s="34"/>
      <c r="N368" s="34"/>
    </row>
    <row r="369" spans="1:14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5"/>
        <v>0</v>
      </c>
      <c r="K369" s="34"/>
      <c r="L369" s="34"/>
      <c r="M369" s="34"/>
      <c r="N369" s="34"/>
    </row>
    <row r="370" spans="1:14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5"/>
        <v>5000</v>
      </c>
      <c r="K370" s="5">
        <f>K371+K378</f>
        <v>5000</v>
      </c>
      <c r="L370" s="5">
        <f t="shared" ref="L370:N370" si="132">L371+L378</f>
        <v>0</v>
      </c>
      <c r="M370" s="5">
        <f t="shared" si="132"/>
        <v>0</v>
      </c>
      <c r="N370" s="5">
        <f t="shared" si="132"/>
        <v>0</v>
      </c>
    </row>
    <row r="371" spans="1:14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5"/>
        <v>5000</v>
      </c>
      <c r="K371" s="6">
        <f>K372</f>
        <v>5000</v>
      </c>
      <c r="L371" s="6">
        <f t="shared" ref="L371:N371" si="133">L372</f>
        <v>0</v>
      </c>
      <c r="M371" s="6">
        <f t="shared" si="133"/>
        <v>0</v>
      </c>
      <c r="N371" s="6">
        <f t="shared" si="133"/>
        <v>0</v>
      </c>
    </row>
    <row r="372" spans="1:14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5"/>
        <v>5000</v>
      </c>
      <c r="K372" s="7">
        <f>SUM(K373:K377)</f>
        <v>5000</v>
      </c>
      <c r="L372" s="7">
        <f t="shared" ref="L372:N372" si="134">SUM(L373:L377)</f>
        <v>0</v>
      </c>
      <c r="M372" s="7">
        <f t="shared" si="134"/>
        <v>0</v>
      </c>
      <c r="N372" s="7">
        <f t="shared" si="134"/>
        <v>0</v>
      </c>
    </row>
    <row r="373" spans="1:14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5"/>
        <v>0</v>
      </c>
      <c r="K373" s="34"/>
      <c r="L373" s="34"/>
      <c r="M373" s="34"/>
      <c r="N373" s="34"/>
    </row>
    <row r="374" spans="1:14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5"/>
        <v>5000</v>
      </c>
      <c r="K374" s="34">
        <v>5000</v>
      </c>
      <c r="L374" s="34"/>
      <c r="M374" s="34"/>
      <c r="N374" s="34"/>
    </row>
    <row r="375" spans="1:14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5"/>
        <v>0</v>
      </c>
      <c r="K375" s="34"/>
      <c r="L375" s="34"/>
      <c r="M375" s="34"/>
      <c r="N375" s="34"/>
    </row>
    <row r="376" spans="1:14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5"/>
        <v>0</v>
      </c>
      <c r="K376" s="34"/>
      <c r="L376" s="34"/>
      <c r="M376" s="34"/>
      <c r="N376" s="34"/>
    </row>
    <row r="377" spans="1:14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5"/>
        <v>0</v>
      </c>
      <c r="K377" s="34"/>
      <c r="L377" s="34"/>
      <c r="M377" s="34"/>
      <c r="N377" s="34"/>
    </row>
    <row r="378" spans="1:14" outlineLevel="1">
      <c r="A378" s="31"/>
      <c r="B378" s="261" t="s">
        <v>270</v>
      </c>
      <c r="C378" s="261" t="s">
        <v>268</v>
      </c>
      <c r="D378" s="261" t="s">
        <v>217</v>
      </c>
      <c r="E378" s="261"/>
      <c r="F378" s="261"/>
      <c r="G378" s="261"/>
      <c r="H378" s="261"/>
      <c r="I378" s="262"/>
      <c r="J378" s="263">
        <f t="shared" si="125"/>
        <v>0</v>
      </c>
      <c r="K378" s="264">
        <f>K379+K380</f>
        <v>0</v>
      </c>
      <c r="L378" s="264">
        <f t="shared" ref="L378:N378" si="135">L379+L380</f>
        <v>0</v>
      </c>
      <c r="M378" s="264">
        <f t="shared" si="135"/>
        <v>0</v>
      </c>
      <c r="N378" s="264">
        <f t="shared" si="135"/>
        <v>0</v>
      </c>
    </row>
    <row r="379" spans="1:14" ht="25.5" outlineLevel="1">
      <c r="A379" s="31"/>
      <c r="B379" s="261" t="s">
        <v>270</v>
      </c>
      <c r="C379" s="261" t="s">
        <v>268</v>
      </c>
      <c r="D379" s="261" t="s">
        <v>934</v>
      </c>
      <c r="E379" s="261" t="s">
        <v>935</v>
      </c>
      <c r="F379" s="261"/>
      <c r="G379" s="261" t="s">
        <v>33</v>
      </c>
      <c r="H379" s="261" t="s">
        <v>936</v>
      </c>
      <c r="I379" s="262" t="s">
        <v>937</v>
      </c>
      <c r="J379" s="263">
        <f t="shared" si="125"/>
        <v>0</v>
      </c>
      <c r="K379" s="264"/>
      <c r="L379" s="264"/>
      <c r="M379" s="264"/>
      <c r="N379" s="264"/>
    </row>
    <row r="380" spans="1:14" outlineLevel="1">
      <c r="A380" s="31"/>
      <c r="B380" s="261" t="s">
        <v>270</v>
      </c>
      <c r="C380" s="261" t="s">
        <v>268</v>
      </c>
      <c r="D380" s="261" t="s">
        <v>938</v>
      </c>
      <c r="E380" s="261" t="s">
        <v>935</v>
      </c>
      <c r="F380" s="261"/>
      <c r="G380" s="261" t="s">
        <v>33</v>
      </c>
      <c r="H380" s="261" t="s">
        <v>939</v>
      </c>
      <c r="I380" s="262" t="s">
        <v>940</v>
      </c>
      <c r="J380" s="263">
        <f t="shared" si="125"/>
        <v>0</v>
      </c>
      <c r="K380" s="264"/>
      <c r="L380" s="264"/>
      <c r="M380" s="264"/>
      <c r="N380" s="264"/>
    </row>
    <row r="381" spans="1:14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5"/>
        <v>0</v>
      </c>
      <c r="K381" s="5">
        <f>K382</f>
        <v>0</v>
      </c>
      <c r="L381" s="5">
        <f t="shared" ref="L381:N382" si="136">L382</f>
        <v>0</v>
      </c>
      <c r="M381" s="5">
        <f t="shared" si="136"/>
        <v>0</v>
      </c>
      <c r="N381" s="5">
        <f t="shared" si="136"/>
        <v>0</v>
      </c>
    </row>
    <row r="382" spans="1:14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5"/>
        <v>0</v>
      </c>
      <c r="K382" s="6">
        <f>K383</f>
        <v>0</v>
      </c>
      <c r="L382" s="6">
        <f t="shared" si="136"/>
        <v>0</v>
      </c>
      <c r="M382" s="6">
        <f t="shared" si="136"/>
        <v>0</v>
      </c>
      <c r="N382" s="6">
        <f t="shared" si="136"/>
        <v>0</v>
      </c>
    </row>
    <row r="383" spans="1:14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5"/>
        <v>0</v>
      </c>
      <c r="K383" s="7">
        <f>SUM(K384:K387)</f>
        <v>0</v>
      </c>
      <c r="L383" s="7">
        <f t="shared" ref="L383:N383" si="137">SUM(L384:L387)</f>
        <v>0</v>
      </c>
      <c r="M383" s="7">
        <f t="shared" si="137"/>
        <v>0</v>
      </c>
      <c r="N383" s="7">
        <f t="shared" si="137"/>
        <v>0</v>
      </c>
    </row>
    <row r="384" spans="1:14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5"/>
        <v>0</v>
      </c>
      <c r="K384" s="34"/>
      <c r="L384" s="34"/>
      <c r="M384" s="34"/>
      <c r="N384" s="34"/>
    </row>
    <row r="385" spans="1:14" ht="25.5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5"/>
        <v>0</v>
      </c>
      <c r="K385" s="34"/>
      <c r="L385" s="34"/>
      <c r="M385" s="34"/>
      <c r="N385" s="34"/>
    </row>
    <row r="386" spans="1:14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5"/>
        <v>0</v>
      </c>
      <c r="K386" s="34"/>
      <c r="L386" s="34"/>
      <c r="M386" s="34"/>
      <c r="N386" s="34"/>
    </row>
    <row r="387" spans="1:14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5"/>
        <v>0</v>
      </c>
      <c r="K387" s="34"/>
      <c r="L387" s="34"/>
      <c r="M387" s="34"/>
      <c r="N387" s="34"/>
    </row>
    <row r="388" spans="1:14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5"/>
        <v>0</v>
      </c>
      <c r="K388" s="5">
        <f>K389</f>
        <v>0</v>
      </c>
      <c r="L388" s="5">
        <f t="shared" ref="L388:N389" si="138">L389</f>
        <v>0</v>
      </c>
      <c r="M388" s="5">
        <f t="shared" si="138"/>
        <v>0</v>
      </c>
      <c r="N388" s="5">
        <f t="shared" si="138"/>
        <v>0</v>
      </c>
    </row>
    <row r="389" spans="1:14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5"/>
        <v>0</v>
      </c>
      <c r="K389" s="6">
        <f>K390</f>
        <v>0</v>
      </c>
      <c r="L389" s="6">
        <f t="shared" si="138"/>
        <v>0</v>
      </c>
      <c r="M389" s="6">
        <f t="shared" si="138"/>
        <v>0</v>
      </c>
      <c r="N389" s="6">
        <f t="shared" si="138"/>
        <v>0</v>
      </c>
    </row>
    <row r="390" spans="1:14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5"/>
        <v>0</v>
      </c>
      <c r="K390" s="7">
        <f>SUM(K391:K392)</f>
        <v>0</v>
      </c>
      <c r="L390" s="7">
        <f t="shared" ref="L390:N390" si="139">SUM(L391:L392)</f>
        <v>0</v>
      </c>
      <c r="M390" s="7">
        <f t="shared" si="139"/>
        <v>0</v>
      </c>
      <c r="N390" s="7">
        <f t="shared" si="139"/>
        <v>0</v>
      </c>
    </row>
    <row r="391" spans="1:14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5"/>
        <v>0</v>
      </c>
      <c r="K391" s="34"/>
      <c r="L391" s="34"/>
      <c r="M391" s="34"/>
      <c r="N391" s="34"/>
    </row>
    <row r="392" spans="1:14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5"/>
        <v>0</v>
      </c>
      <c r="K392" s="34"/>
      <c r="L392" s="34"/>
      <c r="M392" s="34"/>
      <c r="N392" s="34"/>
    </row>
    <row r="393" spans="1:14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5"/>
        <v>336610</v>
      </c>
      <c r="K393" s="5">
        <f>K394+K419</f>
        <v>336610</v>
      </c>
      <c r="L393" s="5">
        <f t="shared" ref="L393:N393" si="140">L394+L419</f>
        <v>0</v>
      </c>
      <c r="M393" s="5">
        <f t="shared" si="140"/>
        <v>180200</v>
      </c>
      <c r="N393" s="5">
        <f t="shared" si="140"/>
        <v>166580</v>
      </c>
    </row>
    <row r="394" spans="1:14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5"/>
        <v>336610</v>
      </c>
      <c r="K394" s="6">
        <f>K395</f>
        <v>336610</v>
      </c>
      <c r="L394" s="6">
        <f t="shared" ref="L394:N394" si="141">L395</f>
        <v>0</v>
      </c>
      <c r="M394" s="6">
        <f t="shared" si="141"/>
        <v>180200</v>
      </c>
      <c r="N394" s="6">
        <f t="shared" si="141"/>
        <v>166580</v>
      </c>
    </row>
    <row r="395" spans="1:14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5"/>
        <v>336610</v>
      </c>
      <c r="K395" s="7">
        <f>SUM(K396:K418)</f>
        <v>336610</v>
      </c>
      <c r="L395" s="7">
        <f t="shared" ref="L395:N395" si="142">SUM(L396:L418)</f>
        <v>0</v>
      </c>
      <c r="M395" s="7">
        <f t="shared" si="142"/>
        <v>180200</v>
      </c>
      <c r="N395" s="7">
        <f t="shared" si="142"/>
        <v>166580</v>
      </c>
    </row>
    <row r="396" spans="1:14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5"/>
        <v>0</v>
      </c>
      <c r="K396" s="34"/>
      <c r="L396" s="34"/>
      <c r="M396" s="34"/>
      <c r="N396" s="34"/>
    </row>
    <row r="397" spans="1:14" ht="25.5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5"/>
        <v>0</v>
      </c>
      <c r="K397" s="34"/>
      <c r="L397" s="34"/>
      <c r="M397" s="34"/>
      <c r="N397" s="34"/>
    </row>
    <row r="398" spans="1:14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5"/>
        <v>0</v>
      </c>
      <c r="K398" s="34"/>
      <c r="L398" s="34"/>
      <c r="M398" s="34"/>
      <c r="N398" s="34"/>
    </row>
    <row r="399" spans="1:14" ht="25.5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5"/>
        <v>0</v>
      </c>
      <c r="K399" s="34"/>
      <c r="L399" s="34"/>
      <c r="M399" s="34"/>
      <c r="N399" s="34"/>
    </row>
    <row r="400" spans="1:14" ht="25.5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5"/>
        <v>0</v>
      </c>
      <c r="K400" s="34"/>
      <c r="L400" s="34"/>
      <c r="M400" s="34"/>
      <c r="N400" s="34"/>
    </row>
    <row r="401" spans="1:14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5"/>
        <v>0</v>
      </c>
      <c r="K401" s="34"/>
      <c r="L401" s="34"/>
      <c r="M401" s="34"/>
      <c r="N401" s="34"/>
    </row>
    <row r="402" spans="1:14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5"/>
        <v>0</v>
      </c>
      <c r="K402" s="34"/>
      <c r="L402" s="34"/>
      <c r="M402" s="34"/>
      <c r="N402" s="34"/>
    </row>
    <row r="403" spans="1:14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5"/>
        <v>0</v>
      </c>
      <c r="K403" s="34"/>
      <c r="L403" s="34"/>
      <c r="M403" s="34"/>
      <c r="N403" s="34"/>
    </row>
    <row r="404" spans="1:14" ht="38.25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5"/>
        <v>245000</v>
      </c>
      <c r="K404" s="34">
        <f>290000-45000</f>
        <v>245000</v>
      </c>
      <c r="L404" s="34"/>
      <c r="M404" s="34">
        <f>300000-219800</f>
        <v>80200</v>
      </c>
      <c r="N404" s="34">
        <f>300000-233420</f>
        <v>66580</v>
      </c>
    </row>
    <row r="405" spans="1:14" ht="25.5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5"/>
        <v>0</v>
      </c>
      <c r="K405" s="34"/>
      <c r="L405" s="34"/>
      <c r="M405" s="34"/>
      <c r="N405" s="34"/>
    </row>
    <row r="406" spans="1:14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5"/>
        <v>0</v>
      </c>
      <c r="K406" s="34"/>
      <c r="L406" s="34"/>
      <c r="M406" s="34"/>
      <c r="N406" s="34"/>
    </row>
    <row r="407" spans="1:14" ht="25.5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5"/>
        <v>0</v>
      </c>
      <c r="K407" s="34"/>
      <c r="L407" s="34"/>
      <c r="M407" s="34"/>
      <c r="N407" s="34"/>
    </row>
    <row r="408" spans="1:14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5"/>
        <v>0</v>
      </c>
      <c r="K408" s="34"/>
      <c r="L408" s="34"/>
      <c r="M408" s="34"/>
      <c r="N408" s="34"/>
    </row>
    <row r="409" spans="1:14" ht="25.5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5"/>
        <v>0</v>
      </c>
      <c r="K409" s="34"/>
      <c r="L409" s="34"/>
      <c r="M409" s="34"/>
      <c r="N409" s="34"/>
    </row>
    <row r="410" spans="1:14" ht="38.25" outlineLevel="1">
      <c r="A410" s="31"/>
      <c r="B410" s="261" t="s">
        <v>270</v>
      </c>
      <c r="C410" s="261" t="s">
        <v>269</v>
      </c>
      <c r="D410" s="261" t="s">
        <v>64</v>
      </c>
      <c r="E410" s="261" t="s">
        <v>944</v>
      </c>
      <c r="F410" s="261"/>
      <c r="G410" s="261" t="s">
        <v>33</v>
      </c>
      <c r="H410" s="261" t="s">
        <v>945</v>
      </c>
      <c r="I410" s="262" t="s">
        <v>946</v>
      </c>
      <c r="J410" s="263">
        <f t="shared" si="125"/>
        <v>0</v>
      </c>
      <c r="K410" s="264"/>
      <c r="L410" s="264"/>
      <c r="M410" s="264"/>
      <c r="N410" s="264"/>
    </row>
    <row r="411" spans="1:14" ht="25.5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5"/>
        <v>0</v>
      </c>
      <c r="K411" s="34"/>
      <c r="L411" s="34"/>
      <c r="M411" s="34"/>
      <c r="N411" s="34"/>
    </row>
    <row r="412" spans="1:14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5"/>
        <v>0</v>
      </c>
      <c r="K412" s="34"/>
      <c r="L412" s="34"/>
      <c r="M412" s="34"/>
      <c r="N412" s="34"/>
    </row>
    <row r="413" spans="1:14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5"/>
        <v>6000</v>
      </c>
      <c r="K413" s="34">
        <v>6000</v>
      </c>
      <c r="L413" s="34"/>
      <c r="M413" s="34"/>
      <c r="N413" s="34"/>
    </row>
    <row r="414" spans="1:14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5"/>
        <v>0</v>
      </c>
      <c r="K414" s="34"/>
      <c r="L414" s="34"/>
      <c r="M414" s="34"/>
      <c r="N414" s="34"/>
    </row>
    <row r="415" spans="1:14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5"/>
        <v>7000</v>
      </c>
      <c r="K415" s="34">
        <v>7000</v>
      </c>
      <c r="L415" s="34"/>
      <c r="M415" s="34"/>
      <c r="N415" s="34"/>
    </row>
    <row r="416" spans="1:14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5"/>
        <v>0</v>
      </c>
      <c r="K416" s="34"/>
      <c r="L416" s="34"/>
      <c r="M416" s="34"/>
      <c r="N416" s="34"/>
    </row>
    <row r="417" spans="1:14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5"/>
        <v>78610</v>
      </c>
      <c r="K417" s="34">
        <v>78610</v>
      </c>
      <c r="L417" s="34"/>
      <c r="M417" s="34">
        <v>100000</v>
      </c>
      <c r="N417" s="34">
        <v>100000</v>
      </c>
    </row>
    <row r="418" spans="1:14" ht="25.5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5"/>
        <v>0</v>
      </c>
      <c r="K418" s="34"/>
      <c r="L418" s="34"/>
      <c r="M418" s="34"/>
      <c r="N418" s="34"/>
    </row>
    <row r="419" spans="1:14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3">K419+L419</f>
        <v>0</v>
      </c>
      <c r="K419" s="6">
        <f>K420</f>
        <v>0</v>
      </c>
      <c r="L419" s="6">
        <f t="shared" ref="L419:N420" si="144">L420</f>
        <v>0</v>
      </c>
      <c r="M419" s="6">
        <f t="shared" si="144"/>
        <v>0</v>
      </c>
      <c r="N419" s="6">
        <f t="shared" si="144"/>
        <v>0</v>
      </c>
    </row>
    <row r="420" spans="1:14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3"/>
        <v>0</v>
      </c>
      <c r="K420" s="7">
        <f>K421</f>
        <v>0</v>
      </c>
      <c r="L420" s="7">
        <f t="shared" si="144"/>
        <v>0</v>
      </c>
      <c r="M420" s="7">
        <f t="shared" si="144"/>
        <v>0</v>
      </c>
      <c r="N420" s="7">
        <f t="shared" si="144"/>
        <v>0</v>
      </c>
    </row>
    <row r="421" spans="1:14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3"/>
        <v>0</v>
      </c>
      <c r="K421" s="34"/>
      <c r="L421" s="34"/>
      <c r="M421" s="34"/>
      <c r="N421" s="34"/>
    </row>
    <row r="422" spans="1:14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3"/>
        <v>0</v>
      </c>
      <c r="K422" s="5">
        <f>K423+K427</f>
        <v>0</v>
      </c>
      <c r="L422" s="5">
        <f t="shared" ref="L422:N422" si="145">L423+L427</f>
        <v>0</v>
      </c>
      <c r="M422" s="5">
        <f t="shared" si="145"/>
        <v>0</v>
      </c>
      <c r="N422" s="5">
        <f t="shared" si="145"/>
        <v>0</v>
      </c>
    </row>
    <row r="423" spans="1:14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3"/>
        <v>0</v>
      </c>
      <c r="K423" s="6">
        <f>K424</f>
        <v>0</v>
      </c>
      <c r="L423" s="6">
        <f t="shared" ref="L423:N423" si="146">L424</f>
        <v>0</v>
      </c>
      <c r="M423" s="6">
        <f t="shared" si="146"/>
        <v>0</v>
      </c>
      <c r="N423" s="6">
        <f t="shared" si="146"/>
        <v>0</v>
      </c>
    </row>
    <row r="424" spans="1:14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3"/>
        <v>0</v>
      </c>
      <c r="K424" s="7">
        <f>SUM(K425:K426)</f>
        <v>0</v>
      </c>
      <c r="L424" s="7">
        <f t="shared" ref="L424:N424" si="147">SUM(L425:L426)</f>
        <v>0</v>
      </c>
      <c r="M424" s="7">
        <f t="shared" si="147"/>
        <v>0</v>
      </c>
      <c r="N424" s="7">
        <f t="shared" si="147"/>
        <v>0</v>
      </c>
    </row>
    <row r="425" spans="1:14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3"/>
        <v>0</v>
      </c>
      <c r="K425" s="34"/>
      <c r="L425" s="34"/>
      <c r="M425" s="34"/>
      <c r="N425" s="34"/>
    </row>
    <row r="426" spans="1:14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822</v>
      </c>
      <c r="G426" s="32" t="s">
        <v>122</v>
      </c>
      <c r="H426" s="32" t="s">
        <v>120</v>
      </c>
      <c r="I426" s="33" t="s">
        <v>121</v>
      </c>
      <c r="J426" s="8">
        <f t="shared" si="143"/>
        <v>0</v>
      </c>
      <c r="K426" s="34"/>
      <c r="L426" s="34"/>
      <c r="M426" s="34"/>
      <c r="N426" s="34"/>
    </row>
    <row r="427" spans="1:14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3"/>
        <v>0</v>
      </c>
      <c r="K427" s="6">
        <f>K428</f>
        <v>0</v>
      </c>
      <c r="L427" s="6">
        <f t="shared" ref="L427:N428" si="148">L428</f>
        <v>0</v>
      </c>
      <c r="M427" s="6">
        <f t="shared" si="148"/>
        <v>0</v>
      </c>
      <c r="N427" s="6">
        <f t="shared" si="148"/>
        <v>0</v>
      </c>
    </row>
    <row r="428" spans="1:14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3"/>
        <v>0</v>
      </c>
      <c r="K428" s="7">
        <f>K429</f>
        <v>0</v>
      </c>
      <c r="L428" s="7">
        <f t="shared" si="148"/>
        <v>0</v>
      </c>
      <c r="M428" s="7">
        <f t="shared" si="148"/>
        <v>0</v>
      </c>
      <c r="N428" s="7">
        <f t="shared" si="148"/>
        <v>0</v>
      </c>
    </row>
    <row r="429" spans="1:14" ht="38.25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3"/>
        <v>0</v>
      </c>
      <c r="K429" s="34"/>
      <c r="L429" s="34"/>
      <c r="M429" s="34"/>
      <c r="N429" s="34"/>
    </row>
    <row r="430" spans="1:14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3"/>
        <v>0</v>
      </c>
      <c r="K430" s="5">
        <f>K431</f>
        <v>0</v>
      </c>
      <c r="L430" s="5">
        <f t="shared" ref="L430:N431" si="149">L431</f>
        <v>0</v>
      </c>
      <c r="M430" s="5">
        <f t="shared" si="149"/>
        <v>0</v>
      </c>
      <c r="N430" s="5">
        <f t="shared" si="149"/>
        <v>0</v>
      </c>
    </row>
    <row r="431" spans="1:14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3"/>
        <v>0</v>
      </c>
      <c r="K431" s="6">
        <f>K432</f>
        <v>0</v>
      </c>
      <c r="L431" s="6">
        <f t="shared" si="149"/>
        <v>0</v>
      </c>
      <c r="M431" s="6">
        <f t="shared" si="149"/>
        <v>0</v>
      </c>
      <c r="N431" s="6">
        <f t="shared" si="149"/>
        <v>0</v>
      </c>
    </row>
    <row r="432" spans="1:14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3"/>
        <v>0</v>
      </c>
      <c r="K432" s="7">
        <f>SUM(K433:K434)</f>
        <v>0</v>
      </c>
      <c r="L432" s="7">
        <f t="shared" ref="L432:N432" si="150">SUM(L433:L434)</f>
        <v>0</v>
      </c>
      <c r="M432" s="7">
        <f t="shared" si="150"/>
        <v>0</v>
      </c>
      <c r="N432" s="7">
        <f t="shared" si="150"/>
        <v>0</v>
      </c>
    </row>
    <row r="433" spans="1:14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3"/>
        <v>0</v>
      </c>
      <c r="K433" s="34"/>
      <c r="L433" s="34"/>
      <c r="M433" s="34"/>
      <c r="N433" s="34"/>
    </row>
    <row r="434" spans="1:14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3"/>
        <v>0</v>
      </c>
      <c r="K434" s="34"/>
      <c r="L434" s="34"/>
      <c r="M434" s="34"/>
      <c r="N434" s="34"/>
    </row>
    <row r="435" spans="1:14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3"/>
        <v>703360.23</v>
      </c>
      <c r="K435" s="5">
        <f>K436</f>
        <v>480000</v>
      </c>
      <c r="L435" s="5">
        <f t="shared" ref="L435:N436" si="151">L436</f>
        <v>223360.23</v>
      </c>
      <c r="M435" s="5">
        <f t="shared" si="151"/>
        <v>223360.23</v>
      </c>
      <c r="N435" s="5">
        <f t="shared" si="151"/>
        <v>223360.23</v>
      </c>
    </row>
    <row r="436" spans="1:14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3"/>
        <v>703360.23</v>
      </c>
      <c r="K436" s="6">
        <f>K437</f>
        <v>480000</v>
      </c>
      <c r="L436" s="6">
        <f t="shared" si="151"/>
        <v>223360.23</v>
      </c>
      <c r="M436" s="6">
        <f t="shared" si="151"/>
        <v>223360.23</v>
      </c>
      <c r="N436" s="6">
        <f t="shared" si="151"/>
        <v>223360.23</v>
      </c>
    </row>
    <row r="437" spans="1:14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3"/>
        <v>703360.23</v>
      </c>
      <c r="K437" s="7">
        <f>K439+K438</f>
        <v>480000</v>
      </c>
      <c r="L437" s="7">
        <f t="shared" ref="L437:N437" si="152">L439+L438</f>
        <v>223360.23</v>
      </c>
      <c r="M437" s="7">
        <f t="shared" si="152"/>
        <v>223360.23</v>
      </c>
      <c r="N437" s="7">
        <f t="shared" si="152"/>
        <v>223360.23</v>
      </c>
    </row>
    <row r="438" spans="1:14">
      <c r="A438" s="28"/>
      <c r="B438" s="261" t="s">
        <v>270</v>
      </c>
      <c r="C438" s="261" t="s">
        <v>309</v>
      </c>
      <c r="D438" s="261" t="s">
        <v>139</v>
      </c>
      <c r="E438" s="261" t="s">
        <v>70</v>
      </c>
      <c r="F438" s="261"/>
      <c r="G438" s="261" t="s">
        <v>122</v>
      </c>
      <c r="H438" s="261" t="s">
        <v>144</v>
      </c>
      <c r="I438" s="262" t="s">
        <v>145</v>
      </c>
      <c r="J438" s="267"/>
      <c r="K438" s="267"/>
      <c r="L438" s="267"/>
      <c r="M438" s="267"/>
      <c r="N438" s="267"/>
    </row>
    <row r="439" spans="1:14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3"/>
        <v>703360.23</v>
      </c>
      <c r="K439" s="34">
        <v>480000</v>
      </c>
      <c r="L439" s="34">
        <v>223360.23</v>
      </c>
      <c r="M439" s="34">
        <v>223360.23</v>
      </c>
      <c r="N439" s="34">
        <v>223360.23</v>
      </c>
    </row>
    <row r="440" spans="1:14">
      <c r="A440" s="22" t="s">
        <v>26</v>
      </c>
      <c r="B440" s="241" t="s">
        <v>270</v>
      </c>
      <c r="C440" s="241" t="s">
        <v>924</v>
      </c>
      <c r="D440" s="241"/>
      <c r="E440" s="241"/>
      <c r="F440" s="241"/>
      <c r="G440" s="241"/>
      <c r="H440" s="241"/>
      <c r="I440" s="242"/>
      <c r="J440" s="243">
        <f t="shared" si="143"/>
        <v>0</v>
      </c>
      <c r="K440" s="243">
        <f>K441</f>
        <v>0</v>
      </c>
      <c r="L440" s="243">
        <f t="shared" ref="L440:N441" si="153">L441</f>
        <v>0</v>
      </c>
      <c r="M440" s="243">
        <f t="shared" si="153"/>
        <v>0</v>
      </c>
      <c r="N440" s="243">
        <f t="shared" si="153"/>
        <v>0</v>
      </c>
    </row>
    <row r="441" spans="1:14">
      <c r="A441" s="25" t="s">
        <v>26</v>
      </c>
      <c r="B441" s="244" t="s">
        <v>270</v>
      </c>
      <c r="C441" s="241" t="s">
        <v>924</v>
      </c>
      <c r="D441" s="244" t="s">
        <v>55</v>
      </c>
      <c r="E441" s="244"/>
      <c r="F441" s="244"/>
      <c r="G441" s="244"/>
      <c r="H441" s="244"/>
      <c r="I441" s="245"/>
      <c r="J441" s="246">
        <f t="shared" si="143"/>
        <v>0</v>
      </c>
      <c r="K441" s="246">
        <f>K442</f>
        <v>0</v>
      </c>
      <c r="L441" s="246">
        <f t="shared" si="153"/>
        <v>0</v>
      </c>
      <c r="M441" s="246">
        <f t="shared" si="153"/>
        <v>0</v>
      </c>
      <c r="N441" s="246">
        <f t="shared" si="153"/>
        <v>0</v>
      </c>
    </row>
    <row r="442" spans="1:14">
      <c r="A442" s="28" t="s">
        <v>26</v>
      </c>
      <c r="B442" s="247" t="s">
        <v>270</v>
      </c>
      <c r="C442" s="241" t="s">
        <v>924</v>
      </c>
      <c r="D442" s="247" t="s">
        <v>64</v>
      </c>
      <c r="E442" s="247"/>
      <c r="F442" s="247"/>
      <c r="G442" s="247"/>
      <c r="H442" s="247"/>
      <c r="I442" s="248"/>
      <c r="J442" s="249">
        <f t="shared" si="143"/>
        <v>0</v>
      </c>
      <c r="K442" s="249">
        <f>SUM(K443)</f>
        <v>0</v>
      </c>
      <c r="L442" s="249">
        <f t="shared" ref="L442:N442" si="154">SUM(L443)</f>
        <v>0</v>
      </c>
      <c r="M442" s="249">
        <f t="shared" si="154"/>
        <v>0</v>
      </c>
      <c r="N442" s="249">
        <f t="shared" si="154"/>
        <v>0</v>
      </c>
    </row>
    <row r="443" spans="1:14" outlineLevel="1">
      <c r="A443" s="31" t="s">
        <v>26</v>
      </c>
      <c r="B443" s="250" t="s">
        <v>270</v>
      </c>
      <c r="C443" s="241" t="s">
        <v>924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43"/>
        <v>0</v>
      </c>
      <c r="K443" s="253"/>
      <c r="L443" s="253"/>
      <c r="M443" s="253"/>
      <c r="N443" s="253"/>
    </row>
    <row r="444" spans="1:14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5">M445+M455+M450</f>
        <v>0</v>
      </c>
      <c r="N444" s="4">
        <f t="shared" si="155"/>
        <v>0</v>
      </c>
    </row>
    <row r="445" spans="1:14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3"/>
        <v>0</v>
      </c>
      <c r="K445" s="5">
        <f>K446</f>
        <v>0</v>
      </c>
      <c r="L445" s="5">
        <f t="shared" ref="L445:N446" si="156">L446</f>
        <v>0</v>
      </c>
      <c r="M445" s="5">
        <f t="shared" si="156"/>
        <v>0</v>
      </c>
      <c r="N445" s="5">
        <f t="shared" si="156"/>
        <v>0</v>
      </c>
    </row>
    <row r="446" spans="1:14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3"/>
        <v>0</v>
      </c>
      <c r="K446" s="6">
        <f>K447</f>
        <v>0</v>
      </c>
      <c r="L446" s="6">
        <f t="shared" si="156"/>
        <v>0</v>
      </c>
      <c r="M446" s="6">
        <f t="shared" si="156"/>
        <v>0</v>
      </c>
      <c r="N446" s="6">
        <f t="shared" si="156"/>
        <v>0</v>
      </c>
    </row>
    <row r="447" spans="1:14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3"/>
        <v>0</v>
      </c>
      <c r="K447" s="7">
        <f>SUM(K448:K449)</f>
        <v>0</v>
      </c>
      <c r="L447" s="7">
        <f t="shared" ref="L447:N447" si="157">SUM(L448:L449)</f>
        <v>0</v>
      </c>
      <c r="M447" s="7">
        <f t="shared" si="157"/>
        <v>0</v>
      </c>
      <c r="N447" s="7">
        <f t="shared" si="157"/>
        <v>0</v>
      </c>
    </row>
    <row r="448" spans="1:14" ht="25.5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3"/>
        <v>0</v>
      </c>
      <c r="K448" s="34"/>
      <c r="L448" s="34"/>
      <c r="M448" s="34"/>
      <c r="N448" s="34"/>
    </row>
    <row r="449" spans="1:14" ht="25.5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3"/>
        <v>0</v>
      </c>
      <c r="K449" s="34"/>
      <c r="L449" s="34"/>
      <c r="M449" s="34"/>
      <c r="N449" s="34"/>
    </row>
    <row r="450" spans="1:14" outlineLevel="1">
      <c r="A450" s="31"/>
      <c r="B450" s="228" t="s">
        <v>310</v>
      </c>
      <c r="C450" s="228" t="s">
        <v>907</v>
      </c>
      <c r="D450" s="228"/>
      <c r="E450" s="228"/>
      <c r="F450" s="228"/>
      <c r="G450" s="228"/>
      <c r="H450" s="228"/>
      <c r="I450" s="229"/>
      <c r="J450" s="230">
        <f t="shared" ref="J450:J454" si="158">K450+L450</f>
        <v>0</v>
      </c>
      <c r="K450" s="230">
        <f>K451</f>
        <v>0</v>
      </c>
      <c r="L450" s="230">
        <f t="shared" ref="L450:N451" si="159">L451</f>
        <v>0</v>
      </c>
      <c r="M450" s="230">
        <f t="shared" si="159"/>
        <v>0</v>
      </c>
      <c r="N450" s="230">
        <f t="shared" si="159"/>
        <v>0</v>
      </c>
    </row>
    <row r="451" spans="1:14" outlineLevel="1">
      <c r="A451" s="31"/>
      <c r="B451" s="231" t="s">
        <v>310</v>
      </c>
      <c r="C451" s="228" t="s">
        <v>907</v>
      </c>
      <c r="D451" s="231" t="s">
        <v>254</v>
      </c>
      <c r="E451" s="231"/>
      <c r="F451" s="231"/>
      <c r="G451" s="231"/>
      <c r="H451" s="231"/>
      <c r="I451" s="232"/>
      <c r="J451" s="233">
        <f t="shared" si="158"/>
        <v>0</v>
      </c>
      <c r="K451" s="233">
        <f>K452</f>
        <v>0</v>
      </c>
      <c r="L451" s="233">
        <f t="shared" si="159"/>
        <v>0</v>
      </c>
      <c r="M451" s="233">
        <f t="shared" si="159"/>
        <v>0</v>
      </c>
      <c r="N451" s="233">
        <f t="shared" si="159"/>
        <v>0</v>
      </c>
    </row>
    <row r="452" spans="1:14" outlineLevel="1">
      <c r="A452" s="31"/>
      <c r="B452" s="234" t="s">
        <v>310</v>
      </c>
      <c r="C452" s="228" t="s">
        <v>907</v>
      </c>
      <c r="D452" s="234" t="s">
        <v>311</v>
      </c>
      <c r="E452" s="234"/>
      <c r="F452" s="234"/>
      <c r="G452" s="234"/>
      <c r="H452" s="234"/>
      <c r="I452" s="235"/>
      <c r="J452" s="236">
        <f t="shared" si="158"/>
        <v>0</v>
      </c>
      <c r="K452" s="236">
        <f>SUM(K453:K454)</f>
        <v>0</v>
      </c>
      <c r="L452" s="236">
        <f t="shared" ref="L452:N452" si="160">SUM(L453:L454)</f>
        <v>0</v>
      </c>
      <c r="M452" s="236">
        <f t="shared" si="160"/>
        <v>0</v>
      </c>
      <c r="N452" s="236">
        <f t="shared" si="160"/>
        <v>0</v>
      </c>
    </row>
    <row r="453" spans="1:14" ht="25.5" outlineLevel="1">
      <c r="A453" s="31"/>
      <c r="B453" s="237" t="s">
        <v>310</v>
      </c>
      <c r="C453" s="228" t="s">
        <v>907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8"/>
        <v>0</v>
      </c>
      <c r="K453" s="240"/>
      <c r="L453" s="240"/>
      <c r="M453" s="240"/>
      <c r="N453" s="240"/>
    </row>
    <row r="454" spans="1:14" ht="25.5" outlineLevel="1">
      <c r="A454" s="31"/>
      <c r="B454" s="237" t="s">
        <v>310</v>
      </c>
      <c r="C454" s="228" t="s">
        <v>907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8"/>
        <v>0</v>
      </c>
      <c r="K454" s="240"/>
      <c r="L454" s="240"/>
      <c r="M454" s="240"/>
      <c r="N454" s="240"/>
    </row>
    <row r="455" spans="1:14">
      <c r="A455" s="31"/>
      <c r="B455" s="23" t="s">
        <v>310</v>
      </c>
      <c r="C455" s="23" t="s">
        <v>447</v>
      </c>
      <c r="D455" s="23"/>
      <c r="E455" s="23"/>
      <c r="F455" s="23"/>
      <c r="G455" s="23"/>
      <c r="H455" s="23"/>
      <c r="I455" s="24"/>
      <c r="J455" s="8">
        <f t="shared" si="143"/>
        <v>0</v>
      </c>
      <c r="K455" s="8">
        <f>K456</f>
        <v>0</v>
      </c>
      <c r="L455" s="8">
        <f t="shared" ref="L455:N456" si="161">L456</f>
        <v>0</v>
      </c>
      <c r="M455" s="8">
        <f t="shared" si="161"/>
        <v>0</v>
      </c>
      <c r="N455" s="8">
        <f t="shared" si="161"/>
        <v>0</v>
      </c>
    </row>
    <row r="456" spans="1:14">
      <c r="A456" s="31"/>
      <c r="B456" s="26" t="s">
        <v>310</v>
      </c>
      <c r="C456" s="26" t="s">
        <v>447</v>
      </c>
      <c r="D456" s="26" t="s">
        <v>254</v>
      </c>
      <c r="E456" s="26"/>
      <c r="F456" s="26"/>
      <c r="G456" s="26"/>
      <c r="H456" s="26"/>
      <c r="I456" s="27"/>
      <c r="J456" s="8">
        <f t="shared" si="143"/>
        <v>0</v>
      </c>
      <c r="K456" s="8">
        <f>K457</f>
        <v>0</v>
      </c>
      <c r="L456" s="8">
        <f t="shared" si="161"/>
        <v>0</v>
      </c>
      <c r="M456" s="8">
        <f t="shared" si="161"/>
        <v>0</v>
      </c>
      <c r="N456" s="8">
        <f t="shared" si="161"/>
        <v>0</v>
      </c>
    </row>
    <row r="457" spans="1:14">
      <c r="A457" s="31"/>
      <c r="B457" s="29" t="s">
        <v>310</v>
      </c>
      <c r="C457" s="29" t="s">
        <v>447</v>
      </c>
      <c r="D457" s="29" t="s">
        <v>311</v>
      </c>
      <c r="E457" s="29"/>
      <c r="F457" s="29"/>
      <c r="G457" s="29"/>
      <c r="H457" s="29"/>
      <c r="I457" s="30"/>
      <c r="J457" s="8">
        <f t="shared" si="143"/>
        <v>0</v>
      </c>
      <c r="K457" s="8">
        <f>K458+K459</f>
        <v>0</v>
      </c>
      <c r="L457" s="8">
        <f t="shared" ref="L457:N457" si="162">L458+L459</f>
        <v>0</v>
      </c>
      <c r="M457" s="8">
        <f t="shared" si="162"/>
        <v>0</v>
      </c>
      <c r="N457" s="8">
        <f t="shared" si="162"/>
        <v>0</v>
      </c>
    </row>
    <row r="458" spans="1:14" ht="25.5" outlineLevel="1">
      <c r="A458" s="31"/>
      <c r="B458" s="32" t="s">
        <v>310</v>
      </c>
      <c r="C458" s="32" t="s">
        <v>447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3"/>
        <v>0</v>
      </c>
      <c r="K458" s="34"/>
      <c r="L458" s="34"/>
      <c r="M458" s="34"/>
      <c r="N458" s="34"/>
    </row>
    <row r="459" spans="1:14" ht="25.5" outlineLevel="1">
      <c r="A459" s="31"/>
      <c r="B459" s="32" t="s">
        <v>310</v>
      </c>
      <c r="C459" s="32" t="s">
        <v>447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3"/>
        <v>0</v>
      </c>
      <c r="K459" s="34"/>
      <c r="L459" s="34"/>
      <c r="M459" s="34"/>
      <c r="N459" s="34"/>
    </row>
    <row r="460" spans="1:14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3"/>
        <v>4346300</v>
      </c>
      <c r="K460" s="3">
        <f>K461</f>
        <v>4346300</v>
      </c>
      <c r="L460" s="3">
        <f t="shared" ref="L460:N460" si="163">L461</f>
        <v>0</v>
      </c>
      <c r="M460" s="3">
        <f t="shared" si="163"/>
        <v>533200</v>
      </c>
      <c r="N460" s="3">
        <f t="shared" si="163"/>
        <v>610000</v>
      </c>
    </row>
    <row r="461" spans="1:14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3"/>
        <v>4346300</v>
      </c>
      <c r="K461" s="4">
        <f>K462+K500+K507+K512</f>
        <v>4346300</v>
      </c>
      <c r="L461" s="4">
        <f t="shared" ref="L461:N461" si="164">L462+L500+L507+L512</f>
        <v>0</v>
      </c>
      <c r="M461" s="4">
        <f t="shared" si="164"/>
        <v>533200</v>
      </c>
      <c r="N461" s="4">
        <f t="shared" si="164"/>
        <v>610000</v>
      </c>
    </row>
    <row r="462" spans="1:14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3"/>
        <v>4346300</v>
      </c>
      <c r="K462" s="5">
        <f>K463+K493+K497</f>
        <v>4346300</v>
      </c>
      <c r="L462" s="5">
        <f t="shared" ref="L462:N462" si="165">L463+L493+L497</f>
        <v>0</v>
      </c>
      <c r="M462" s="5">
        <f t="shared" si="165"/>
        <v>533200</v>
      </c>
      <c r="N462" s="5">
        <f t="shared" si="165"/>
        <v>610000</v>
      </c>
    </row>
    <row r="463" spans="1:14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3"/>
        <v>590000</v>
      </c>
      <c r="K463" s="6">
        <f>K464+K467+K489</f>
        <v>590000</v>
      </c>
      <c r="L463" s="6">
        <f t="shared" ref="L463:N463" si="166">L464+L467+L489</f>
        <v>0</v>
      </c>
      <c r="M463" s="6">
        <f t="shared" si="166"/>
        <v>533200</v>
      </c>
      <c r="N463" s="6">
        <f t="shared" si="166"/>
        <v>610000</v>
      </c>
    </row>
    <row r="464" spans="1:14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3"/>
        <v>50000</v>
      </c>
      <c r="K464" s="7">
        <f>SUM(K465:K466)</f>
        <v>50000</v>
      </c>
      <c r="L464" s="7">
        <f t="shared" ref="L464:N464" si="167">SUM(L465:L466)</f>
        <v>0</v>
      </c>
      <c r="M464" s="7">
        <f t="shared" si="167"/>
        <v>0</v>
      </c>
      <c r="N464" s="7">
        <f t="shared" si="167"/>
        <v>0</v>
      </c>
    </row>
    <row r="465" spans="1:14" ht="38.25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3"/>
        <v>10000</v>
      </c>
      <c r="K465" s="34">
        <v>10000</v>
      </c>
      <c r="L465" s="34"/>
      <c r="M465" s="34"/>
      <c r="N465" s="34"/>
    </row>
    <row r="466" spans="1:14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3"/>
        <v>40000</v>
      </c>
      <c r="K466" s="34">
        <v>40000</v>
      </c>
      <c r="L466" s="34"/>
      <c r="M466" s="34"/>
      <c r="N466" s="34"/>
    </row>
    <row r="467" spans="1:14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3"/>
        <v>190000</v>
      </c>
      <c r="K467" s="7">
        <f>SUM(K468:K488)</f>
        <v>190000</v>
      </c>
      <c r="L467" s="7">
        <f t="shared" ref="L467:N467" si="168">SUM(L468:L488)</f>
        <v>0</v>
      </c>
      <c r="M467" s="7">
        <f t="shared" si="168"/>
        <v>83200</v>
      </c>
      <c r="N467" s="7">
        <f t="shared" si="168"/>
        <v>100000</v>
      </c>
    </row>
    <row r="468" spans="1:14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3"/>
        <v>0</v>
      </c>
      <c r="K468" s="34"/>
      <c r="L468" s="34"/>
      <c r="M468" s="34"/>
      <c r="N468" s="34"/>
    </row>
    <row r="469" spans="1:14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3"/>
        <v>0</v>
      </c>
      <c r="K469" s="34"/>
      <c r="L469" s="34"/>
      <c r="M469" s="34"/>
      <c r="N469" s="34"/>
    </row>
    <row r="470" spans="1:14" ht="25.5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3"/>
        <v>0</v>
      </c>
      <c r="K470" s="34"/>
      <c r="L470" s="34"/>
      <c r="M470" s="34"/>
      <c r="N470" s="34"/>
    </row>
    <row r="471" spans="1:14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3"/>
        <v>0</v>
      </c>
      <c r="K471" s="34"/>
      <c r="L471" s="34"/>
      <c r="M471" s="34"/>
      <c r="N471" s="34"/>
    </row>
    <row r="472" spans="1:14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3"/>
        <v>0</v>
      </c>
      <c r="K472" s="34"/>
      <c r="L472" s="34"/>
      <c r="M472" s="34"/>
      <c r="N472" s="34"/>
    </row>
    <row r="473" spans="1:14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3"/>
        <v>0</v>
      </c>
      <c r="K473" s="34"/>
      <c r="L473" s="34"/>
      <c r="M473" s="34"/>
      <c r="N473" s="34"/>
    </row>
    <row r="474" spans="1:14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3"/>
        <v>70000</v>
      </c>
      <c r="K474" s="34">
        <v>70000</v>
      </c>
      <c r="L474" s="34"/>
      <c r="M474" s="34">
        <v>50000</v>
      </c>
      <c r="N474" s="34">
        <v>50000</v>
      </c>
    </row>
    <row r="475" spans="1:14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3"/>
        <v>0</v>
      </c>
      <c r="K475" s="34"/>
      <c r="L475" s="34"/>
      <c r="M475" s="34"/>
      <c r="N475" s="34"/>
    </row>
    <row r="476" spans="1:14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3"/>
        <v>0</v>
      </c>
      <c r="K476" s="34"/>
      <c r="L476" s="34"/>
      <c r="M476" s="34"/>
      <c r="N476" s="34"/>
    </row>
    <row r="477" spans="1:14" ht="25.5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3"/>
        <v>0</v>
      </c>
      <c r="K477" s="34"/>
      <c r="L477" s="34"/>
      <c r="M477" s="34"/>
      <c r="N477" s="34"/>
    </row>
    <row r="478" spans="1:14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3"/>
        <v>0</v>
      </c>
      <c r="K478" s="34"/>
      <c r="L478" s="34"/>
      <c r="M478" s="34"/>
      <c r="N478" s="34"/>
    </row>
    <row r="479" spans="1:14" ht="25.5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3"/>
        <v>0</v>
      </c>
      <c r="K479" s="34"/>
      <c r="L479" s="34"/>
      <c r="M479" s="34"/>
      <c r="N479" s="34"/>
    </row>
    <row r="480" spans="1:14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3"/>
        <v>20000</v>
      </c>
      <c r="K480" s="34">
        <v>20000</v>
      </c>
      <c r="L480" s="34"/>
      <c r="M480" s="34">
        <v>33200</v>
      </c>
      <c r="N480" s="34">
        <v>50000</v>
      </c>
    </row>
    <row r="481" spans="1:14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3"/>
        <v>0</v>
      </c>
      <c r="K481" s="34"/>
      <c r="L481" s="34"/>
      <c r="M481" s="34"/>
      <c r="N481" s="34"/>
    </row>
    <row r="482" spans="1:14" ht="25.5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3"/>
        <v>0</v>
      </c>
      <c r="K482" s="34"/>
      <c r="L482" s="34"/>
      <c r="M482" s="34"/>
      <c r="N482" s="34"/>
    </row>
    <row r="483" spans="1:14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3"/>
        <v>0</v>
      </c>
      <c r="K483" s="34"/>
      <c r="L483" s="34"/>
      <c r="M483" s="34"/>
      <c r="N483" s="34"/>
    </row>
    <row r="484" spans="1:14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3"/>
        <v>0</v>
      </c>
      <c r="K484" s="34"/>
      <c r="L484" s="34"/>
      <c r="M484" s="34"/>
      <c r="N484" s="34"/>
    </row>
    <row r="485" spans="1:14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3"/>
        <v>0</v>
      </c>
      <c r="K485" s="34"/>
      <c r="L485" s="34"/>
      <c r="M485" s="34"/>
      <c r="N485" s="34"/>
    </row>
    <row r="486" spans="1:14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3"/>
        <v>0</v>
      </c>
      <c r="K486" s="34"/>
      <c r="L486" s="34"/>
      <c r="M486" s="34"/>
      <c r="N486" s="34"/>
    </row>
    <row r="487" spans="1:14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3"/>
        <v>100000</v>
      </c>
      <c r="K487" s="34">
        <v>100000</v>
      </c>
      <c r="L487" s="34"/>
      <c r="M487" s="34"/>
      <c r="N487" s="34"/>
    </row>
    <row r="488" spans="1:14" ht="25.5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3"/>
        <v>0</v>
      </c>
      <c r="K488" s="34"/>
      <c r="L488" s="34"/>
      <c r="M488" s="34"/>
      <c r="N488" s="34"/>
    </row>
    <row r="489" spans="1:14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9">K489+L489</f>
        <v>350000</v>
      </c>
      <c r="K489" s="7">
        <f>SUM(K490:K492)</f>
        <v>350000</v>
      </c>
      <c r="L489" s="7">
        <f t="shared" ref="L489:N489" si="170">SUM(L490:L492)</f>
        <v>0</v>
      </c>
      <c r="M489" s="7">
        <f t="shared" si="170"/>
        <v>450000</v>
      </c>
      <c r="N489" s="7">
        <f t="shared" si="170"/>
        <v>510000</v>
      </c>
    </row>
    <row r="490" spans="1:14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9"/>
        <v>200000</v>
      </c>
      <c r="K490" s="34">
        <v>200000</v>
      </c>
      <c r="L490" s="34"/>
      <c r="M490" s="34">
        <v>250000</v>
      </c>
      <c r="N490" s="34">
        <v>260000</v>
      </c>
    </row>
    <row r="491" spans="1:14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9"/>
        <v>0</v>
      </c>
      <c r="K491" s="34"/>
      <c r="L491" s="34"/>
      <c r="M491" s="34"/>
      <c r="N491" s="34"/>
    </row>
    <row r="492" spans="1:14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9"/>
        <v>150000</v>
      </c>
      <c r="K492" s="34">
        <v>150000</v>
      </c>
      <c r="L492" s="34"/>
      <c r="M492" s="34">
        <v>200000</v>
      </c>
      <c r="N492" s="34">
        <v>250000</v>
      </c>
    </row>
    <row r="493" spans="1:14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9"/>
        <v>3756300</v>
      </c>
      <c r="K493" s="6">
        <f>K494</f>
        <v>3756300</v>
      </c>
      <c r="L493" s="6">
        <f t="shared" ref="L493:N493" si="171">L494</f>
        <v>0</v>
      </c>
      <c r="M493" s="6">
        <f t="shared" si="171"/>
        <v>0</v>
      </c>
      <c r="N493" s="6">
        <f t="shared" si="171"/>
        <v>0</v>
      </c>
    </row>
    <row r="494" spans="1:14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9"/>
        <v>3756300</v>
      </c>
      <c r="K494" s="7">
        <f>SUM(K495:K496)</f>
        <v>3756300</v>
      </c>
      <c r="L494" s="7">
        <f t="shared" ref="L494:N494" si="172">SUM(L495:L496)</f>
        <v>0</v>
      </c>
      <c r="M494" s="7">
        <f t="shared" si="172"/>
        <v>0</v>
      </c>
      <c r="N494" s="7">
        <f t="shared" si="172"/>
        <v>0</v>
      </c>
    </row>
    <row r="495" spans="1:14" ht="38.25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9"/>
        <v>3756300</v>
      </c>
      <c r="K495" s="34">
        <v>3756300</v>
      </c>
      <c r="L495" s="34"/>
      <c r="M495" s="34"/>
      <c r="N495" s="34"/>
    </row>
    <row r="496" spans="1:14" ht="38.25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9"/>
        <v>0</v>
      </c>
      <c r="K496" s="34"/>
      <c r="L496" s="34"/>
      <c r="M496" s="34"/>
      <c r="N496" s="34"/>
    </row>
    <row r="497" spans="1:14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9"/>
        <v>0</v>
      </c>
      <c r="K497" s="6">
        <f>K498</f>
        <v>0</v>
      </c>
      <c r="L497" s="6">
        <f t="shared" ref="L497:N497" si="173">L498</f>
        <v>0</v>
      </c>
      <c r="M497" s="6">
        <f t="shared" si="173"/>
        <v>0</v>
      </c>
      <c r="N497" s="6">
        <f t="shared" si="173"/>
        <v>0</v>
      </c>
    </row>
    <row r="498" spans="1:14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9"/>
        <v>0</v>
      </c>
      <c r="K498" s="7">
        <f>SUM(K499)</f>
        <v>0</v>
      </c>
      <c r="L498" s="7">
        <f t="shared" ref="L498:N498" si="174">SUM(L499)</f>
        <v>0</v>
      </c>
      <c r="M498" s="7">
        <f t="shared" si="174"/>
        <v>0</v>
      </c>
      <c r="N498" s="7">
        <f t="shared" si="174"/>
        <v>0</v>
      </c>
    </row>
    <row r="499" spans="1:14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9"/>
        <v>0</v>
      </c>
      <c r="K499" s="34"/>
      <c r="L499" s="34"/>
      <c r="M499" s="34"/>
      <c r="N499" s="34"/>
    </row>
    <row r="500" spans="1:14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9"/>
        <v>0</v>
      </c>
      <c r="K500" s="5">
        <f>K501+K504</f>
        <v>0</v>
      </c>
      <c r="L500" s="5">
        <f t="shared" ref="L500:N500" si="175">L501+L504</f>
        <v>0</v>
      </c>
      <c r="M500" s="5">
        <f t="shared" si="175"/>
        <v>0</v>
      </c>
      <c r="N500" s="5">
        <f t="shared" si="175"/>
        <v>0</v>
      </c>
    </row>
    <row r="501" spans="1:14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9"/>
        <v>0</v>
      </c>
      <c r="K501" s="6">
        <f>K502</f>
        <v>0</v>
      </c>
      <c r="L501" s="6">
        <f t="shared" ref="L501:N501" si="176">L502</f>
        <v>0</v>
      </c>
      <c r="M501" s="6">
        <f t="shared" si="176"/>
        <v>0</v>
      </c>
      <c r="N501" s="6">
        <f t="shared" si="176"/>
        <v>0</v>
      </c>
    </row>
    <row r="502" spans="1:14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9"/>
        <v>0</v>
      </c>
      <c r="K502" s="7">
        <f>SUM(K503)</f>
        <v>0</v>
      </c>
      <c r="L502" s="7">
        <f t="shared" ref="L502:N502" si="177">SUM(L503)</f>
        <v>0</v>
      </c>
      <c r="M502" s="7">
        <f t="shared" si="177"/>
        <v>0</v>
      </c>
      <c r="N502" s="7">
        <f t="shared" si="177"/>
        <v>0</v>
      </c>
    </row>
    <row r="503" spans="1:14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823</v>
      </c>
      <c r="G503" s="32" t="s">
        <v>122</v>
      </c>
      <c r="H503" s="32" t="s">
        <v>321</v>
      </c>
      <c r="I503" s="33" t="s">
        <v>322</v>
      </c>
      <c r="J503" s="8">
        <f t="shared" si="169"/>
        <v>0</v>
      </c>
      <c r="K503" s="34"/>
      <c r="L503" s="34"/>
      <c r="M503" s="34"/>
      <c r="N503" s="34"/>
    </row>
    <row r="504" spans="1:14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9"/>
        <v>0</v>
      </c>
      <c r="K504" s="6">
        <f>K505</f>
        <v>0</v>
      </c>
      <c r="L504" s="6">
        <f t="shared" ref="L504:N504" si="178">L505</f>
        <v>0</v>
      </c>
      <c r="M504" s="6">
        <f t="shared" si="178"/>
        <v>0</v>
      </c>
      <c r="N504" s="6">
        <f t="shared" si="178"/>
        <v>0</v>
      </c>
    </row>
    <row r="505" spans="1:14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9"/>
        <v>0</v>
      </c>
      <c r="K505" s="7">
        <f>SUM(K506)</f>
        <v>0</v>
      </c>
      <c r="L505" s="7">
        <f t="shared" ref="L505:N505" si="179">SUM(L506)</f>
        <v>0</v>
      </c>
      <c r="M505" s="7">
        <f t="shared" si="179"/>
        <v>0</v>
      </c>
      <c r="N505" s="7">
        <f t="shared" si="179"/>
        <v>0</v>
      </c>
    </row>
    <row r="506" spans="1:14" ht="25.5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9"/>
        <v>0</v>
      </c>
      <c r="K506" s="34"/>
      <c r="L506" s="34"/>
      <c r="M506" s="34"/>
      <c r="N506" s="34"/>
    </row>
    <row r="507" spans="1:14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9"/>
        <v>0</v>
      </c>
      <c r="K507" s="5">
        <f>K508</f>
        <v>0</v>
      </c>
      <c r="L507" s="5">
        <f t="shared" ref="L507:N508" si="180">L508</f>
        <v>0</v>
      </c>
      <c r="M507" s="5">
        <f t="shared" si="180"/>
        <v>0</v>
      </c>
      <c r="N507" s="5">
        <f t="shared" si="180"/>
        <v>0</v>
      </c>
    </row>
    <row r="508" spans="1:14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9"/>
        <v>0</v>
      </c>
      <c r="K508" s="6">
        <f>K509</f>
        <v>0</v>
      </c>
      <c r="L508" s="6">
        <f t="shared" si="180"/>
        <v>0</v>
      </c>
      <c r="M508" s="6">
        <f t="shared" si="180"/>
        <v>0</v>
      </c>
      <c r="N508" s="6">
        <f t="shared" si="180"/>
        <v>0</v>
      </c>
    </row>
    <row r="509" spans="1:14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9"/>
        <v>0</v>
      </c>
      <c r="K509" s="7">
        <f>SUM(K510:K511)</f>
        <v>0</v>
      </c>
      <c r="L509" s="7">
        <f t="shared" ref="L509:N509" si="181">SUM(L510:L511)</f>
        <v>0</v>
      </c>
      <c r="M509" s="7">
        <f t="shared" si="181"/>
        <v>0</v>
      </c>
      <c r="N509" s="7">
        <f t="shared" si="181"/>
        <v>0</v>
      </c>
    </row>
    <row r="510" spans="1:14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9"/>
        <v>0</v>
      </c>
      <c r="K510" s="34"/>
      <c r="L510" s="34"/>
      <c r="M510" s="34"/>
      <c r="N510" s="34"/>
    </row>
    <row r="511" spans="1:14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9"/>
        <v>0</v>
      </c>
      <c r="K511" s="34"/>
      <c r="L511" s="34"/>
      <c r="M511" s="34"/>
      <c r="N511" s="34"/>
    </row>
    <row r="512" spans="1:14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9"/>
        <v>0</v>
      </c>
      <c r="K512" s="5">
        <f>K513</f>
        <v>0</v>
      </c>
      <c r="L512" s="5">
        <f t="shared" ref="L512:N513" si="182">L513</f>
        <v>0</v>
      </c>
      <c r="M512" s="5">
        <f t="shared" si="182"/>
        <v>0</v>
      </c>
      <c r="N512" s="5">
        <f t="shared" si="182"/>
        <v>0</v>
      </c>
    </row>
    <row r="513" spans="1:14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9"/>
        <v>0</v>
      </c>
      <c r="K513" s="6">
        <f>K514</f>
        <v>0</v>
      </c>
      <c r="L513" s="6">
        <f t="shared" si="182"/>
        <v>0</v>
      </c>
      <c r="M513" s="6">
        <f t="shared" si="182"/>
        <v>0</v>
      </c>
      <c r="N513" s="6">
        <f t="shared" si="182"/>
        <v>0</v>
      </c>
    </row>
    <row r="514" spans="1:14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9"/>
        <v>0</v>
      </c>
      <c r="K514" s="7">
        <f>SUM(K515:K516)</f>
        <v>0</v>
      </c>
      <c r="L514" s="7">
        <f t="shared" ref="L514:N514" si="183">SUM(L515:L516)</f>
        <v>0</v>
      </c>
      <c r="M514" s="7">
        <f t="shared" si="183"/>
        <v>0</v>
      </c>
      <c r="N514" s="7">
        <f t="shared" si="183"/>
        <v>0</v>
      </c>
    </row>
    <row r="515" spans="1:14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9"/>
        <v>0</v>
      </c>
      <c r="K515" s="34"/>
      <c r="L515" s="34"/>
      <c r="M515" s="34"/>
      <c r="N515" s="34"/>
    </row>
    <row r="516" spans="1:14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9"/>
        <v>0</v>
      </c>
      <c r="K516" s="34"/>
      <c r="L516" s="34"/>
      <c r="M516" s="34"/>
      <c r="N516" s="34"/>
    </row>
    <row r="517" spans="1:14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9"/>
        <v>850000</v>
      </c>
      <c r="K517" s="3">
        <f>K518+K523</f>
        <v>850000</v>
      </c>
      <c r="L517" s="3">
        <f t="shared" ref="L517:N517" si="184">L518+L523</f>
        <v>0</v>
      </c>
      <c r="M517" s="3">
        <f t="shared" si="184"/>
        <v>950000</v>
      </c>
      <c r="N517" s="3">
        <f t="shared" si="184"/>
        <v>955000</v>
      </c>
    </row>
    <row r="518" spans="1:14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9"/>
        <v>850000</v>
      </c>
      <c r="K518" s="4">
        <f>K519</f>
        <v>850000</v>
      </c>
      <c r="L518" s="4">
        <f t="shared" ref="L518:N520" si="185">L519</f>
        <v>0</v>
      </c>
      <c r="M518" s="4">
        <f t="shared" si="185"/>
        <v>950000</v>
      </c>
      <c r="N518" s="4">
        <f t="shared" si="185"/>
        <v>955000</v>
      </c>
    </row>
    <row r="519" spans="1:14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9"/>
        <v>850000</v>
      </c>
      <c r="K519" s="5">
        <f>K520</f>
        <v>850000</v>
      </c>
      <c r="L519" s="5">
        <f t="shared" si="185"/>
        <v>0</v>
      </c>
      <c r="M519" s="5">
        <f t="shared" si="185"/>
        <v>950000</v>
      </c>
      <c r="N519" s="5">
        <f t="shared" si="185"/>
        <v>955000</v>
      </c>
    </row>
    <row r="520" spans="1:14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9"/>
        <v>850000</v>
      </c>
      <c r="K520" s="6">
        <f>K521</f>
        <v>850000</v>
      </c>
      <c r="L520" s="6">
        <f t="shared" si="185"/>
        <v>0</v>
      </c>
      <c r="M520" s="6">
        <f t="shared" si="185"/>
        <v>950000</v>
      </c>
      <c r="N520" s="6">
        <f t="shared" si="185"/>
        <v>955000</v>
      </c>
    </row>
    <row r="521" spans="1:14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9"/>
        <v>850000</v>
      </c>
      <c r="K521" s="7">
        <f>SUM(K522)</f>
        <v>850000</v>
      </c>
      <c r="L521" s="7">
        <f t="shared" ref="L521:N521" si="186">SUM(L522)</f>
        <v>0</v>
      </c>
      <c r="M521" s="7">
        <f t="shared" si="186"/>
        <v>950000</v>
      </c>
      <c r="N521" s="7">
        <f t="shared" si="186"/>
        <v>955000</v>
      </c>
    </row>
    <row r="522" spans="1:14" ht="25.5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9"/>
        <v>850000</v>
      </c>
      <c r="K522" s="34">
        <v>850000</v>
      </c>
      <c r="L522" s="34"/>
      <c r="M522" s="34">
        <v>950000</v>
      </c>
      <c r="N522" s="34">
        <v>955000</v>
      </c>
    </row>
    <row r="523" spans="1:14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9"/>
        <v>0</v>
      </c>
      <c r="K523" s="4">
        <f>K524</f>
        <v>0</v>
      </c>
      <c r="L523" s="4">
        <f t="shared" ref="L523:N526" si="187">L524</f>
        <v>0</v>
      </c>
      <c r="M523" s="4">
        <f t="shared" si="187"/>
        <v>0</v>
      </c>
      <c r="N523" s="4">
        <f t="shared" si="187"/>
        <v>0</v>
      </c>
    </row>
    <row r="524" spans="1:14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9"/>
        <v>0</v>
      </c>
      <c r="K524" s="5">
        <f>K525</f>
        <v>0</v>
      </c>
      <c r="L524" s="5">
        <f t="shared" si="187"/>
        <v>0</v>
      </c>
      <c r="M524" s="5">
        <f t="shared" si="187"/>
        <v>0</v>
      </c>
      <c r="N524" s="5">
        <f t="shared" si="187"/>
        <v>0</v>
      </c>
    </row>
    <row r="525" spans="1:14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9"/>
        <v>0</v>
      </c>
      <c r="K525" s="6">
        <f>K526</f>
        <v>0</v>
      </c>
      <c r="L525" s="6">
        <f t="shared" si="187"/>
        <v>0</v>
      </c>
      <c r="M525" s="6">
        <f t="shared" si="187"/>
        <v>0</v>
      </c>
      <c r="N525" s="6">
        <f t="shared" si="187"/>
        <v>0</v>
      </c>
    </row>
    <row r="526" spans="1:14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9"/>
        <v>0</v>
      </c>
      <c r="K526" s="7">
        <f>K527</f>
        <v>0</v>
      </c>
      <c r="L526" s="7">
        <f t="shared" si="187"/>
        <v>0</v>
      </c>
      <c r="M526" s="7">
        <f t="shared" si="187"/>
        <v>0</v>
      </c>
      <c r="N526" s="7">
        <f t="shared" si="187"/>
        <v>0</v>
      </c>
    </row>
    <row r="527" spans="1:14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9"/>
        <v>0</v>
      </c>
      <c r="K527" s="34"/>
      <c r="L527" s="34"/>
      <c r="M527" s="34"/>
      <c r="N527" s="34"/>
    </row>
    <row r="528" spans="1:14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9"/>
        <v>116303.25</v>
      </c>
      <c r="K528" s="3">
        <f>K529+K535</f>
        <v>1628.25</v>
      </c>
      <c r="L528" s="3">
        <f t="shared" ref="L528:N528" si="188">L529+L535</f>
        <v>114675</v>
      </c>
      <c r="M528" s="3">
        <f t="shared" si="188"/>
        <v>116303.25</v>
      </c>
      <c r="N528" s="3">
        <f t="shared" si="188"/>
        <v>116303.25</v>
      </c>
    </row>
    <row r="529" spans="1:14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9"/>
        <v>0</v>
      </c>
      <c r="K529" s="4">
        <f>K530</f>
        <v>0</v>
      </c>
      <c r="L529" s="4">
        <f t="shared" ref="L529:N531" si="189">L530</f>
        <v>0</v>
      </c>
      <c r="M529" s="4">
        <f t="shared" si="189"/>
        <v>0</v>
      </c>
      <c r="N529" s="4">
        <f t="shared" si="189"/>
        <v>0</v>
      </c>
    </row>
    <row r="530" spans="1:14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9"/>
        <v>0</v>
      </c>
      <c r="K530" s="5">
        <f>K531</f>
        <v>0</v>
      </c>
      <c r="L530" s="5">
        <f t="shared" si="189"/>
        <v>0</v>
      </c>
      <c r="M530" s="5">
        <f t="shared" si="189"/>
        <v>0</v>
      </c>
      <c r="N530" s="5">
        <f t="shared" si="189"/>
        <v>0</v>
      </c>
    </row>
    <row r="531" spans="1:14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9"/>
        <v>0</v>
      </c>
      <c r="K531" s="6">
        <f>K532</f>
        <v>0</v>
      </c>
      <c r="L531" s="6">
        <f t="shared" si="189"/>
        <v>0</v>
      </c>
      <c r="M531" s="6">
        <f t="shared" si="189"/>
        <v>0</v>
      </c>
      <c r="N531" s="6">
        <f t="shared" si="189"/>
        <v>0</v>
      </c>
    </row>
    <row r="532" spans="1:14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9"/>
        <v>0</v>
      </c>
      <c r="K532" s="7">
        <f>SUM(K533:K534)</f>
        <v>0</v>
      </c>
      <c r="L532" s="7">
        <f t="shared" ref="L532:N532" si="190">SUM(L533:L534)</f>
        <v>0</v>
      </c>
      <c r="M532" s="7">
        <f t="shared" si="190"/>
        <v>0</v>
      </c>
      <c r="N532" s="7">
        <f t="shared" si="190"/>
        <v>0</v>
      </c>
    </row>
    <row r="533" spans="1:14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9"/>
        <v>0</v>
      </c>
      <c r="K533" s="34"/>
      <c r="L533" s="34"/>
      <c r="M533" s="34"/>
      <c r="N533" s="34"/>
    </row>
    <row r="534" spans="1:14" ht="25.5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9"/>
        <v>0</v>
      </c>
      <c r="K534" s="34"/>
      <c r="L534" s="34"/>
      <c r="M534" s="34"/>
      <c r="N534" s="34"/>
    </row>
    <row r="535" spans="1:14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9"/>
        <v>116303.25</v>
      </c>
      <c r="K535" s="4">
        <f>K536</f>
        <v>1628.25</v>
      </c>
      <c r="L535" s="4">
        <f t="shared" ref="L535:N537" si="191">L536</f>
        <v>114675</v>
      </c>
      <c r="M535" s="4">
        <f t="shared" si="191"/>
        <v>116303.25</v>
      </c>
      <c r="N535" s="4">
        <f t="shared" si="191"/>
        <v>116303.25</v>
      </c>
    </row>
    <row r="536" spans="1:14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9"/>
        <v>116303.25</v>
      </c>
      <c r="K536" s="5">
        <f>K537</f>
        <v>1628.25</v>
      </c>
      <c r="L536" s="5">
        <f t="shared" si="191"/>
        <v>114675</v>
      </c>
      <c r="M536" s="5">
        <f t="shared" si="191"/>
        <v>116303.25</v>
      </c>
      <c r="N536" s="5">
        <f t="shared" si="191"/>
        <v>116303.25</v>
      </c>
    </row>
    <row r="537" spans="1:14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9"/>
        <v>116303.25</v>
      </c>
      <c r="K537" s="6">
        <f>K538</f>
        <v>1628.25</v>
      </c>
      <c r="L537" s="6">
        <f t="shared" si="191"/>
        <v>114675</v>
      </c>
      <c r="M537" s="6">
        <f t="shared" si="191"/>
        <v>116303.25</v>
      </c>
      <c r="N537" s="6">
        <f t="shared" si="191"/>
        <v>116303.25</v>
      </c>
    </row>
    <row r="538" spans="1:14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9"/>
        <v>116303.25</v>
      </c>
      <c r="K538" s="7">
        <f>SUM(K539:K540)</f>
        <v>1628.25</v>
      </c>
      <c r="L538" s="7">
        <f t="shared" ref="L538:N538" si="192">SUM(L539:L540)</f>
        <v>114675</v>
      </c>
      <c r="M538" s="7">
        <f t="shared" si="192"/>
        <v>116303.25</v>
      </c>
      <c r="N538" s="7">
        <f t="shared" si="192"/>
        <v>116303.25</v>
      </c>
    </row>
    <row r="539" spans="1:14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9"/>
        <v>114675</v>
      </c>
      <c r="K539" s="34"/>
      <c r="L539" s="34">
        <v>114675</v>
      </c>
      <c r="M539" s="34">
        <v>114675</v>
      </c>
      <c r="N539" s="34">
        <v>114675</v>
      </c>
    </row>
    <row r="540" spans="1:14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9"/>
        <v>1628.25</v>
      </c>
      <c r="K540" s="34">
        <v>1628.25</v>
      </c>
      <c r="L540" s="34"/>
      <c r="M540" s="34">
        <v>1628.25</v>
      </c>
      <c r="N540" s="34">
        <v>1628.25</v>
      </c>
    </row>
    <row r="541" spans="1:14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9"/>
        <v>0</v>
      </c>
      <c r="K541" s="3">
        <f>K542</f>
        <v>0</v>
      </c>
      <c r="L541" s="3">
        <f t="shared" ref="L541:N545" si="193">L542</f>
        <v>0</v>
      </c>
      <c r="M541" s="3">
        <f t="shared" si="193"/>
        <v>0</v>
      </c>
      <c r="N541" s="3">
        <f t="shared" si="193"/>
        <v>0</v>
      </c>
    </row>
    <row r="542" spans="1:14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9"/>
        <v>0</v>
      </c>
      <c r="K542" s="4">
        <f>K543</f>
        <v>0</v>
      </c>
      <c r="L542" s="4">
        <f t="shared" si="193"/>
        <v>0</v>
      </c>
      <c r="M542" s="4">
        <f t="shared" si="193"/>
        <v>0</v>
      </c>
      <c r="N542" s="4">
        <f t="shared" si="193"/>
        <v>0</v>
      </c>
    </row>
    <row r="543" spans="1:14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9"/>
        <v>0</v>
      </c>
      <c r="K543" s="5">
        <f>K544</f>
        <v>0</v>
      </c>
      <c r="L543" s="5">
        <f t="shared" si="193"/>
        <v>0</v>
      </c>
      <c r="M543" s="5">
        <f t="shared" si="193"/>
        <v>0</v>
      </c>
      <c r="N543" s="5">
        <f t="shared" si="193"/>
        <v>0</v>
      </c>
    </row>
    <row r="544" spans="1:14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9"/>
        <v>0</v>
      </c>
      <c r="K544" s="6">
        <f>K545</f>
        <v>0</v>
      </c>
      <c r="L544" s="6">
        <f t="shared" si="193"/>
        <v>0</v>
      </c>
      <c r="M544" s="6">
        <f t="shared" si="193"/>
        <v>0</v>
      </c>
      <c r="N544" s="6">
        <f t="shared" si="193"/>
        <v>0</v>
      </c>
    </row>
    <row r="545" spans="1:14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9"/>
        <v>0</v>
      </c>
      <c r="K545" s="7">
        <f>K546</f>
        <v>0</v>
      </c>
      <c r="L545" s="7">
        <f t="shared" si="193"/>
        <v>0</v>
      </c>
      <c r="M545" s="7">
        <f t="shared" si="193"/>
        <v>0</v>
      </c>
      <c r="N545" s="7">
        <f t="shared" si="193"/>
        <v>0</v>
      </c>
    </row>
    <row r="546" spans="1:14" ht="25.5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9"/>
        <v>0</v>
      </c>
      <c r="K546" s="34"/>
      <c r="L546" s="34"/>
      <c r="M546" s="34"/>
      <c r="N546" s="34"/>
    </row>
    <row r="547" spans="1:14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9"/>
        <v>#VALUE!</v>
      </c>
      <c r="K547" s="3" t="str">
        <f>K548</f>
        <v xml:space="preserve">  </v>
      </c>
      <c r="L547" s="3">
        <f t="shared" ref="L547:N550" si="194">L548</f>
        <v>0</v>
      </c>
      <c r="M547" s="3">
        <f t="shared" si="194"/>
        <v>157900</v>
      </c>
      <c r="N547" s="3">
        <f t="shared" si="194"/>
        <v>325700</v>
      </c>
    </row>
    <row r="548" spans="1:14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9"/>
        <v>#VALUE!</v>
      </c>
      <c r="K548" s="5" t="str">
        <f>K549</f>
        <v xml:space="preserve">  </v>
      </c>
      <c r="L548" s="5">
        <f t="shared" si="194"/>
        <v>0</v>
      </c>
      <c r="M548" s="5">
        <f t="shared" si="194"/>
        <v>157900</v>
      </c>
      <c r="N548" s="5">
        <f t="shared" si="194"/>
        <v>325700</v>
      </c>
    </row>
    <row r="549" spans="1:14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9"/>
        <v>#VALUE!</v>
      </c>
      <c r="K549" s="6" t="str">
        <f>K550</f>
        <v xml:space="preserve">  </v>
      </c>
      <c r="L549" s="6">
        <f t="shared" si="194"/>
        <v>0</v>
      </c>
      <c r="M549" s="6">
        <f t="shared" si="194"/>
        <v>157900</v>
      </c>
      <c r="N549" s="6">
        <f t="shared" si="194"/>
        <v>325700</v>
      </c>
    </row>
    <row r="550" spans="1:14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9"/>
        <v>#VALUE!</v>
      </c>
      <c r="K550" s="7" t="str">
        <f>K551</f>
        <v xml:space="preserve">  </v>
      </c>
      <c r="L550" s="7">
        <f t="shared" si="194"/>
        <v>0</v>
      </c>
      <c r="M550" s="7">
        <f t="shared" si="194"/>
        <v>157900</v>
      </c>
      <c r="N550" s="7">
        <f t="shared" si="194"/>
        <v>325700</v>
      </c>
    </row>
    <row r="551" spans="1:14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9"/>
        <v>#VALUE!</v>
      </c>
      <c r="K551" s="34" t="s">
        <v>923</v>
      </c>
      <c r="L551" s="34"/>
      <c r="M551" s="34">
        <v>157900</v>
      </c>
      <c r="N551" s="34">
        <v>325700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82"/>
      <c r="B553" s="283"/>
      <c r="C553" s="283"/>
      <c r="D553" s="283"/>
      <c r="E553" s="283"/>
      <c r="F553" s="283"/>
      <c r="G553" s="283"/>
      <c r="H553" s="283"/>
      <c r="I553" s="283"/>
      <c r="J553" s="283"/>
      <c r="K553" s="283"/>
      <c r="L553" s="283"/>
      <c r="M553" s="283"/>
      <c r="N553" s="283"/>
    </row>
    <row r="554" spans="1:14">
      <c r="I554" s="255" t="s">
        <v>933</v>
      </c>
      <c r="J554" s="256">
        <f>J13+J17+J23+J30+J89+J91</f>
        <v>2959000</v>
      </c>
    </row>
  </sheetData>
  <sheetProtection formatCells="0" autoFilter="0"/>
  <autoFilter ref="B6:N551"/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E167" sqref="E167"/>
    </sheetView>
  </sheetViews>
  <sheetFormatPr defaultColWidth="9.140625" defaultRowHeight="15" outlineLevelRow="1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72" t="s">
        <v>721</v>
      </c>
      <c r="I1" s="272"/>
    </row>
    <row r="2" spans="1:10" ht="111.75" customHeight="1">
      <c r="H2" s="273" t="s">
        <v>884</v>
      </c>
      <c r="I2" s="273"/>
    </row>
    <row r="3" spans="1:10">
      <c r="H3" s="272" t="s">
        <v>811</v>
      </c>
      <c r="I3" s="272"/>
    </row>
    <row r="5" spans="1:10" ht="56.25" customHeight="1">
      <c r="A5" s="290" t="s">
        <v>885</v>
      </c>
      <c r="B5" s="290"/>
      <c r="C5" s="290"/>
      <c r="D5" s="290"/>
      <c r="E5" s="290"/>
      <c r="F5" s="290"/>
      <c r="G5" s="290"/>
      <c r="H5" s="290"/>
      <c r="I5" s="290"/>
    </row>
    <row r="6" spans="1:10" ht="15.75">
      <c r="A6" s="216"/>
      <c r="B6" s="97"/>
      <c r="C6" s="97"/>
      <c r="D6" s="97"/>
      <c r="E6" s="98"/>
      <c r="F6" s="97"/>
      <c r="G6" s="97"/>
      <c r="H6" s="97"/>
      <c r="I6" s="97"/>
    </row>
    <row r="7" spans="1:10">
      <c r="A7" s="291" t="s">
        <v>644</v>
      </c>
      <c r="B7" s="291"/>
      <c r="C7" s="291"/>
      <c r="D7" s="291"/>
      <c r="E7" s="291"/>
      <c r="F7" s="291"/>
      <c r="G7" s="291"/>
      <c r="H7" s="291"/>
      <c r="I7" s="291"/>
    </row>
    <row r="8" spans="1:10" ht="29.25" customHeight="1">
      <c r="A8" s="213" t="s">
        <v>360</v>
      </c>
      <c r="B8" s="83" t="s">
        <v>736</v>
      </c>
      <c r="C8" s="83" t="s">
        <v>737</v>
      </c>
      <c r="D8" s="81" t="s">
        <v>740</v>
      </c>
      <c r="E8" s="83" t="s">
        <v>738</v>
      </c>
      <c r="F8" s="83" t="s">
        <v>739</v>
      </c>
      <c r="G8" s="99" t="s">
        <v>361</v>
      </c>
      <c r="H8" s="100" t="s">
        <v>468</v>
      </c>
      <c r="I8" s="101" t="s">
        <v>819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7" t="s">
        <v>437</v>
      </c>
      <c r="B10" s="68" t="s">
        <v>26</v>
      </c>
      <c r="C10" s="68"/>
      <c r="D10" s="68"/>
      <c r="E10" s="103"/>
      <c r="F10" s="68"/>
      <c r="G10" s="104">
        <f>G11+G53+G61+G79+G116+G194+G211+G224+G237</f>
        <v>16411.763480000001</v>
      </c>
      <c r="H10" s="104">
        <f>H11+H53+H61+H79+H116+H194+H211+H224+H237</f>
        <v>8086.36348</v>
      </c>
      <c r="I10" s="104">
        <f>I11+I53+I61+I79+I116+I194+I211+I224+I237</f>
        <v>7122.7634800000005</v>
      </c>
      <c r="J10" s="105">
        <f>G10+H10+I10</f>
        <v>31620.890440000003</v>
      </c>
    </row>
    <row r="11" spans="1:10">
      <c r="A11" s="214" t="s">
        <v>362</v>
      </c>
      <c r="B11" s="72" t="s">
        <v>26</v>
      </c>
      <c r="C11" s="72" t="s">
        <v>727</v>
      </c>
      <c r="D11" s="72" t="s">
        <v>734</v>
      </c>
      <c r="E11" s="106"/>
      <c r="F11" s="72"/>
      <c r="G11" s="107">
        <f>G18+G12+G33+G39</f>
        <v>6348.79</v>
      </c>
      <c r="H11" s="107">
        <f t="shared" ref="H11:I11" si="0">H18+H12+H33+H39</f>
        <v>5494.7</v>
      </c>
      <c r="I11" s="107">
        <f t="shared" si="0"/>
        <v>4456.72</v>
      </c>
      <c r="J11" s="105">
        <f t="shared" ref="J11:J74" si="1">G11+H11+I11</f>
        <v>16300.21</v>
      </c>
    </row>
    <row r="12" spans="1:10" ht="51">
      <c r="A12" s="218" t="s">
        <v>363</v>
      </c>
      <c r="B12" s="108" t="s">
        <v>26</v>
      </c>
      <c r="C12" s="108" t="s">
        <v>727</v>
      </c>
      <c r="D12" s="108" t="s">
        <v>728</v>
      </c>
      <c r="E12" s="109"/>
      <c r="F12" s="108"/>
      <c r="G12" s="110">
        <f>G13</f>
        <v>1666</v>
      </c>
      <c r="H12" s="110">
        <f t="shared" ref="H12:I16" si="2">H13</f>
        <v>1822.8</v>
      </c>
      <c r="I12" s="110">
        <f t="shared" si="2"/>
        <v>1835.82</v>
      </c>
      <c r="J12" s="105">
        <f t="shared" si="1"/>
        <v>5324.62</v>
      </c>
    </row>
    <row r="13" spans="1:10" ht="51" outlineLevel="1">
      <c r="A13" s="219" t="s">
        <v>438</v>
      </c>
      <c r="B13" s="111" t="s">
        <v>26</v>
      </c>
      <c r="C13" s="111" t="s">
        <v>727</v>
      </c>
      <c r="D13" s="111" t="s">
        <v>728</v>
      </c>
      <c r="E13" s="112" t="s">
        <v>582</v>
      </c>
      <c r="F13" s="111"/>
      <c r="G13" s="113">
        <f>G14</f>
        <v>1666</v>
      </c>
      <c r="H13" s="113">
        <f t="shared" si="2"/>
        <v>1822.8</v>
      </c>
      <c r="I13" s="113">
        <f t="shared" si="2"/>
        <v>1835.82</v>
      </c>
      <c r="J13" s="105">
        <f t="shared" si="1"/>
        <v>5324.62</v>
      </c>
    </row>
    <row r="14" spans="1:10" outlineLevel="1">
      <c r="A14" s="220" t="s">
        <v>364</v>
      </c>
      <c r="B14" s="114" t="s">
        <v>26</v>
      </c>
      <c r="C14" s="114" t="s">
        <v>727</v>
      </c>
      <c r="D14" s="114" t="s">
        <v>728</v>
      </c>
      <c r="E14" s="115" t="s">
        <v>741</v>
      </c>
      <c r="F14" s="114"/>
      <c r="G14" s="113">
        <f>G15</f>
        <v>1666</v>
      </c>
      <c r="H14" s="113">
        <f t="shared" si="2"/>
        <v>1822.8</v>
      </c>
      <c r="I14" s="113">
        <f t="shared" si="2"/>
        <v>1835.82</v>
      </c>
      <c r="J14" s="105">
        <f t="shared" si="1"/>
        <v>5324.62</v>
      </c>
    </row>
    <row r="15" spans="1:10" ht="38.25" outlineLevel="1">
      <c r="A15" s="221" t="s">
        <v>365</v>
      </c>
      <c r="B15" s="117" t="s">
        <v>26</v>
      </c>
      <c r="C15" s="117" t="s">
        <v>727</v>
      </c>
      <c r="D15" s="117" t="s">
        <v>728</v>
      </c>
      <c r="E15" s="118" t="s">
        <v>742</v>
      </c>
      <c r="F15" s="117"/>
      <c r="G15" s="113">
        <f>G16</f>
        <v>1666</v>
      </c>
      <c r="H15" s="113">
        <f t="shared" si="2"/>
        <v>1822.8</v>
      </c>
      <c r="I15" s="113">
        <f t="shared" si="2"/>
        <v>1835.82</v>
      </c>
      <c r="J15" s="105">
        <f t="shared" si="1"/>
        <v>5324.62</v>
      </c>
    </row>
    <row r="16" spans="1:10" ht="51" outlineLevel="1">
      <c r="A16" s="222" t="s">
        <v>367</v>
      </c>
      <c r="B16" s="119" t="s">
        <v>26</v>
      </c>
      <c r="C16" s="119" t="s">
        <v>727</v>
      </c>
      <c r="D16" s="119" t="s">
        <v>728</v>
      </c>
      <c r="E16" s="120" t="s">
        <v>743</v>
      </c>
      <c r="F16" s="119"/>
      <c r="G16" s="113">
        <f>G17</f>
        <v>1666</v>
      </c>
      <c r="H16" s="113">
        <f t="shared" si="2"/>
        <v>1822.8</v>
      </c>
      <c r="I16" s="113">
        <f t="shared" si="2"/>
        <v>1835.82</v>
      </c>
      <c r="J16" s="105">
        <f t="shared" si="1"/>
        <v>5324.62</v>
      </c>
    </row>
    <row r="17" spans="1:10" ht="114.75" outlineLevel="1">
      <c r="A17" s="223" t="s">
        <v>825</v>
      </c>
      <c r="B17" s="75" t="s">
        <v>26</v>
      </c>
      <c r="C17" s="75" t="s">
        <v>727</v>
      </c>
      <c r="D17" s="75" t="s">
        <v>728</v>
      </c>
      <c r="E17" s="120" t="s">
        <v>743</v>
      </c>
      <c r="F17" s="75" t="s">
        <v>30</v>
      </c>
      <c r="G17" s="113">
        <f>'Бюджетная роспись'!J11/1000</f>
        <v>1666</v>
      </c>
      <c r="H17" s="113">
        <f>'Бюджетная роспись'!M11/1000</f>
        <v>1822.8</v>
      </c>
      <c r="I17" s="113">
        <f>'Бюджетная роспись'!N11/1000</f>
        <v>1835.82</v>
      </c>
      <c r="J17" s="105">
        <f t="shared" si="1"/>
        <v>5324.62</v>
      </c>
    </row>
    <row r="18" spans="1:10" ht="51">
      <c r="A18" s="218" t="s">
        <v>363</v>
      </c>
      <c r="B18" s="108" t="s">
        <v>26</v>
      </c>
      <c r="C18" s="108" t="s">
        <v>727</v>
      </c>
      <c r="D18" s="108" t="s">
        <v>730</v>
      </c>
      <c r="E18" s="109" t="s">
        <v>744</v>
      </c>
      <c r="F18" s="108"/>
      <c r="G18" s="110">
        <f>G19</f>
        <v>3218.29</v>
      </c>
      <c r="H18" s="110">
        <f t="shared" ref="H18:I19" si="3">H19</f>
        <v>3671.9</v>
      </c>
      <c r="I18" s="110">
        <f t="shared" si="3"/>
        <v>2620.9</v>
      </c>
      <c r="J18" s="105">
        <f t="shared" si="1"/>
        <v>9511.09</v>
      </c>
    </row>
    <row r="19" spans="1:10" ht="51" outlineLevel="1">
      <c r="A19" s="219" t="s">
        <v>438</v>
      </c>
      <c r="B19" s="111" t="s">
        <v>26</v>
      </c>
      <c r="C19" s="111" t="s">
        <v>727</v>
      </c>
      <c r="D19" s="111" t="s">
        <v>730</v>
      </c>
      <c r="E19" s="112" t="s">
        <v>582</v>
      </c>
      <c r="F19" s="111"/>
      <c r="G19" s="113">
        <f>G20</f>
        <v>3218.29</v>
      </c>
      <c r="H19" s="113">
        <f t="shared" si="3"/>
        <v>3671.9</v>
      </c>
      <c r="I19" s="113">
        <f t="shared" si="3"/>
        <v>2620.9</v>
      </c>
      <c r="J19" s="105">
        <f t="shared" si="1"/>
        <v>9511.09</v>
      </c>
    </row>
    <row r="20" spans="1:10" outlineLevel="1">
      <c r="A20" s="220" t="s">
        <v>364</v>
      </c>
      <c r="B20" s="114" t="s">
        <v>26</v>
      </c>
      <c r="C20" s="114" t="s">
        <v>727</v>
      </c>
      <c r="D20" s="114" t="s">
        <v>730</v>
      </c>
      <c r="E20" s="115" t="s">
        <v>741</v>
      </c>
      <c r="F20" s="114"/>
      <c r="G20" s="113">
        <f>G21+G30</f>
        <v>3218.29</v>
      </c>
      <c r="H20" s="113">
        <f t="shared" ref="H20:I20" si="4">H21+H30</f>
        <v>3671.9</v>
      </c>
      <c r="I20" s="113">
        <f t="shared" si="4"/>
        <v>2620.9</v>
      </c>
      <c r="J20" s="105">
        <f t="shared" si="1"/>
        <v>9511.09</v>
      </c>
    </row>
    <row r="21" spans="1:10" ht="38.25" outlineLevel="1">
      <c r="A21" s="221" t="s">
        <v>365</v>
      </c>
      <c r="B21" s="117" t="s">
        <v>26</v>
      </c>
      <c r="C21" s="117" t="s">
        <v>727</v>
      </c>
      <c r="D21" s="117" t="s">
        <v>730</v>
      </c>
      <c r="E21" s="118" t="s">
        <v>742</v>
      </c>
      <c r="F21" s="117"/>
      <c r="G21" s="113">
        <f>G22+G26+G28</f>
        <v>3218.29</v>
      </c>
      <c r="H21" s="113">
        <f t="shared" ref="H21:I21" si="5">H22+H26+H28</f>
        <v>3671.9</v>
      </c>
      <c r="I21" s="113">
        <f t="shared" si="5"/>
        <v>2620.9</v>
      </c>
      <c r="J21" s="105">
        <f t="shared" si="1"/>
        <v>9511.09</v>
      </c>
    </row>
    <row r="22" spans="1:10" ht="63.75" outlineLevel="1">
      <c r="A22" s="222" t="s">
        <v>366</v>
      </c>
      <c r="B22" s="119" t="s">
        <v>26</v>
      </c>
      <c r="C22" s="119" t="s">
        <v>727</v>
      </c>
      <c r="D22" s="119" t="s">
        <v>730</v>
      </c>
      <c r="E22" s="121" t="s">
        <v>745</v>
      </c>
      <c r="F22" s="119"/>
      <c r="G22" s="113">
        <f>G23+G24+G25</f>
        <v>3218.29</v>
      </c>
      <c r="H22" s="113">
        <f t="shared" ref="H22:I22" si="6">H23+H24+H25</f>
        <v>2521.9</v>
      </c>
      <c r="I22" s="113">
        <f t="shared" si="6"/>
        <v>2620.9</v>
      </c>
      <c r="J22" s="105">
        <f t="shared" si="1"/>
        <v>8361.09</v>
      </c>
    </row>
    <row r="23" spans="1:10" ht="127.5" outlineLevel="1">
      <c r="A23" s="223" t="s">
        <v>826</v>
      </c>
      <c r="B23" s="75" t="s">
        <v>26</v>
      </c>
      <c r="C23" s="75" t="s">
        <v>727</v>
      </c>
      <c r="D23" s="75" t="s">
        <v>730</v>
      </c>
      <c r="E23" s="120" t="s">
        <v>745</v>
      </c>
      <c r="F23" s="75" t="s">
        <v>30</v>
      </c>
      <c r="G23" s="113">
        <f>'Бюджетная роспись'!J20/1000</f>
        <v>2458.29</v>
      </c>
      <c r="H23" s="113">
        <f>'Бюджетная роспись'!M20/1000</f>
        <v>2421.9</v>
      </c>
      <c r="I23" s="113">
        <f>'Бюджетная роспись'!N20/1000</f>
        <v>2440.9</v>
      </c>
      <c r="J23" s="105">
        <f t="shared" si="1"/>
        <v>7321.09</v>
      </c>
    </row>
    <row r="24" spans="1:10" ht="89.25" outlineLevel="1">
      <c r="A24" s="223" t="s">
        <v>827</v>
      </c>
      <c r="B24" s="75" t="s">
        <v>26</v>
      </c>
      <c r="C24" s="75" t="s">
        <v>727</v>
      </c>
      <c r="D24" s="75" t="s">
        <v>730</v>
      </c>
      <c r="E24" s="120" t="s">
        <v>745</v>
      </c>
      <c r="F24" s="75" t="s">
        <v>55</v>
      </c>
      <c r="G24" s="113">
        <f>'Бюджетная роспись'!J31/1000</f>
        <v>690</v>
      </c>
      <c r="H24" s="113">
        <f>'Бюджетная роспись'!M31/1000</f>
        <v>100</v>
      </c>
      <c r="I24" s="113">
        <f>'Бюджетная роспись'!N31/1000</f>
        <v>180</v>
      </c>
      <c r="J24" s="105">
        <f t="shared" si="1"/>
        <v>970</v>
      </c>
    </row>
    <row r="25" spans="1:10" ht="63.75" outlineLevel="1">
      <c r="A25" s="223" t="s">
        <v>828</v>
      </c>
      <c r="B25" s="75" t="s">
        <v>26</v>
      </c>
      <c r="C25" s="75" t="s">
        <v>727</v>
      </c>
      <c r="D25" s="75" t="s">
        <v>730</v>
      </c>
      <c r="E25" s="120" t="s">
        <v>745</v>
      </c>
      <c r="F25" s="75" t="s">
        <v>152</v>
      </c>
      <c r="G25" s="113">
        <f>'Бюджетная роспись'!J75/1000</f>
        <v>70</v>
      </c>
      <c r="H25" s="113">
        <f>'Бюджетная роспись'!M75/1000</f>
        <v>0</v>
      </c>
      <c r="I25" s="113">
        <f>'Бюджетная роспись'!N75/1000</f>
        <v>0</v>
      </c>
      <c r="J25" s="105">
        <f t="shared" si="1"/>
        <v>70</v>
      </c>
    </row>
    <row r="26" spans="1:10" ht="51" outlineLevel="1">
      <c r="A26" s="222" t="s">
        <v>367</v>
      </c>
      <c r="B26" s="119" t="s">
        <v>26</v>
      </c>
      <c r="C26" s="119" t="s">
        <v>727</v>
      </c>
      <c r="D26" s="119" t="s">
        <v>730</v>
      </c>
      <c r="E26" s="121" t="s">
        <v>743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3" t="s">
        <v>825</v>
      </c>
      <c r="B27" s="75" t="s">
        <v>26</v>
      </c>
      <c r="C27" s="75" t="s">
        <v>727</v>
      </c>
      <c r="D27" s="75" t="s">
        <v>730</v>
      </c>
      <c r="E27" s="120" t="s">
        <v>743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3" t="s">
        <v>467</v>
      </c>
      <c r="B28" s="119" t="s">
        <v>26</v>
      </c>
      <c r="C28" s="119" t="s">
        <v>727</v>
      </c>
      <c r="D28" s="119" t="s">
        <v>730</v>
      </c>
      <c r="E28" s="120" t="s">
        <v>746</v>
      </c>
      <c r="F28" s="119"/>
      <c r="G28" s="113">
        <f>G29</f>
        <v>0</v>
      </c>
      <c r="H28" s="113">
        <f t="shared" ref="H28:I28" si="8">H29</f>
        <v>1150</v>
      </c>
      <c r="I28" s="113">
        <f t="shared" si="8"/>
        <v>0</v>
      </c>
      <c r="J28" s="105">
        <f t="shared" si="1"/>
        <v>1150</v>
      </c>
    </row>
    <row r="29" spans="1:10" ht="76.5" outlineLevel="1">
      <c r="A29" s="223" t="s">
        <v>882</v>
      </c>
      <c r="B29" s="75" t="s">
        <v>26</v>
      </c>
      <c r="C29" s="75" t="s">
        <v>727</v>
      </c>
      <c r="D29" s="75" t="s">
        <v>730</v>
      </c>
      <c r="E29" s="120" t="s">
        <v>746</v>
      </c>
      <c r="F29" s="75" t="s">
        <v>55</v>
      </c>
      <c r="G29" s="113">
        <f>'Бюджетная роспись'!J93/1000</f>
        <v>0</v>
      </c>
      <c r="H29" s="113">
        <f>'Бюджетная роспись'!M93/1000</f>
        <v>1150</v>
      </c>
      <c r="I29" s="113">
        <f>'Бюджетная роспись'!N93/1000</f>
        <v>0</v>
      </c>
      <c r="J29" s="105">
        <f t="shared" si="1"/>
        <v>1150</v>
      </c>
    </row>
    <row r="30" spans="1:10" ht="63.75" outlineLevel="1">
      <c r="A30" s="221" t="s">
        <v>371</v>
      </c>
      <c r="B30" s="117" t="s">
        <v>26</v>
      </c>
      <c r="C30" s="117" t="s">
        <v>727</v>
      </c>
      <c r="D30" s="117" t="s">
        <v>730</v>
      </c>
      <c r="E30" s="118" t="s">
        <v>747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2" t="s">
        <v>366</v>
      </c>
      <c r="B31" s="119" t="s">
        <v>26</v>
      </c>
      <c r="C31" s="119" t="s">
        <v>727</v>
      </c>
      <c r="D31" s="119" t="s">
        <v>730</v>
      </c>
      <c r="E31" s="122" t="s">
        <v>748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3" t="s">
        <v>828</v>
      </c>
      <c r="B32" s="75" t="s">
        <v>26</v>
      </c>
      <c r="C32" s="75" t="s">
        <v>727</v>
      </c>
      <c r="D32" s="75" t="s">
        <v>730</v>
      </c>
      <c r="E32" s="122" t="s">
        <v>748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8" t="s">
        <v>368</v>
      </c>
      <c r="B33" s="108" t="s">
        <v>26</v>
      </c>
      <c r="C33" s="108" t="s">
        <v>727</v>
      </c>
      <c r="D33" s="108" t="s">
        <v>22</v>
      </c>
      <c r="E33" s="109" t="s">
        <v>744</v>
      </c>
      <c r="F33" s="108"/>
      <c r="G33" s="110">
        <f>G34</f>
        <v>0</v>
      </c>
      <c r="H33" s="110">
        <f t="shared" ref="H33:I37" si="10">H34</f>
        <v>0</v>
      </c>
      <c r="I33" s="110">
        <f t="shared" si="10"/>
        <v>0</v>
      </c>
      <c r="J33" s="105">
        <f t="shared" si="1"/>
        <v>0</v>
      </c>
    </row>
    <row r="34" spans="1:10" ht="51" outlineLevel="1">
      <c r="A34" s="219" t="s">
        <v>438</v>
      </c>
      <c r="B34" s="111" t="s">
        <v>26</v>
      </c>
      <c r="C34" s="111" t="s">
        <v>727</v>
      </c>
      <c r="D34" s="111" t="s">
        <v>22</v>
      </c>
      <c r="E34" s="112" t="s">
        <v>582</v>
      </c>
      <c r="F34" s="111"/>
      <c r="G34" s="113">
        <f>G35</f>
        <v>0</v>
      </c>
      <c r="H34" s="113">
        <f t="shared" si="10"/>
        <v>0</v>
      </c>
      <c r="I34" s="113">
        <f t="shared" si="10"/>
        <v>0</v>
      </c>
      <c r="J34" s="105">
        <f t="shared" si="1"/>
        <v>0</v>
      </c>
    </row>
    <row r="35" spans="1:10" outlineLevel="1">
      <c r="A35" s="220" t="s">
        <v>364</v>
      </c>
      <c r="B35" s="114" t="s">
        <v>26</v>
      </c>
      <c r="C35" s="114" t="s">
        <v>727</v>
      </c>
      <c r="D35" s="114" t="s">
        <v>22</v>
      </c>
      <c r="E35" s="115" t="s">
        <v>741</v>
      </c>
      <c r="F35" s="114"/>
      <c r="G35" s="113">
        <f>G36</f>
        <v>0</v>
      </c>
      <c r="H35" s="113">
        <f t="shared" si="10"/>
        <v>0</v>
      </c>
      <c r="I35" s="113">
        <f t="shared" si="10"/>
        <v>0</v>
      </c>
      <c r="J35" s="105">
        <f t="shared" si="1"/>
        <v>0</v>
      </c>
    </row>
    <row r="36" spans="1:10" ht="25.5" outlineLevel="1">
      <c r="A36" s="221" t="s">
        <v>369</v>
      </c>
      <c r="B36" s="117" t="s">
        <v>26</v>
      </c>
      <c r="C36" s="117" t="s">
        <v>727</v>
      </c>
      <c r="D36" s="117" t="s">
        <v>22</v>
      </c>
      <c r="E36" s="118" t="s">
        <v>586</v>
      </c>
      <c r="F36" s="117"/>
      <c r="G36" s="113">
        <f>G37</f>
        <v>0</v>
      </c>
      <c r="H36" s="113">
        <f t="shared" si="10"/>
        <v>0</v>
      </c>
      <c r="I36" s="113">
        <f t="shared" si="10"/>
        <v>0</v>
      </c>
      <c r="J36" s="105">
        <f t="shared" si="1"/>
        <v>0</v>
      </c>
    </row>
    <row r="37" spans="1:10" ht="25.5" outlineLevel="1">
      <c r="A37" s="222" t="s">
        <v>439</v>
      </c>
      <c r="B37" s="119" t="s">
        <v>26</v>
      </c>
      <c r="C37" s="119" t="s">
        <v>727</v>
      </c>
      <c r="D37" s="119" t="s">
        <v>22</v>
      </c>
      <c r="E37" s="121" t="s">
        <v>749</v>
      </c>
      <c r="F37" s="119"/>
      <c r="G37" s="113">
        <f>G38</f>
        <v>0</v>
      </c>
      <c r="H37" s="113">
        <f t="shared" si="10"/>
        <v>0</v>
      </c>
      <c r="I37" s="113">
        <f t="shared" si="10"/>
        <v>0</v>
      </c>
      <c r="J37" s="105">
        <f t="shared" si="1"/>
        <v>0</v>
      </c>
    </row>
    <row r="38" spans="1:10" ht="38.25" outlineLevel="1">
      <c r="A38" s="223" t="s">
        <v>881</v>
      </c>
      <c r="B38" s="75" t="s">
        <v>26</v>
      </c>
      <c r="C38" s="75" t="s">
        <v>727</v>
      </c>
      <c r="D38" s="75" t="s">
        <v>22</v>
      </c>
      <c r="E38" s="120" t="s">
        <v>749</v>
      </c>
      <c r="F38" s="75" t="s">
        <v>152</v>
      </c>
      <c r="G38" s="113">
        <f>'Бюджетная роспись'!J105/1000</f>
        <v>0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0</v>
      </c>
    </row>
    <row r="39" spans="1:10">
      <c r="A39" s="218" t="s">
        <v>370</v>
      </c>
      <c r="B39" s="108" t="s">
        <v>26</v>
      </c>
      <c r="C39" s="108" t="s">
        <v>727</v>
      </c>
      <c r="D39" s="108" t="s">
        <v>24</v>
      </c>
      <c r="E39" s="109" t="s">
        <v>744</v>
      </c>
      <c r="F39" s="108"/>
      <c r="G39" s="110">
        <f>G40</f>
        <v>1464.5</v>
      </c>
      <c r="H39" s="110">
        <f t="shared" ref="H39:I41" si="11">H40</f>
        <v>0</v>
      </c>
      <c r="I39" s="110">
        <f t="shared" si="11"/>
        <v>0</v>
      </c>
      <c r="J39" s="105">
        <f t="shared" si="1"/>
        <v>1464.5</v>
      </c>
    </row>
    <row r="40" spans="1:10" ht="51" outlineLevel="1">
      <c r="A40" s="219" t="s">
        <v>438</v>
      </c>
      <c r="B40" s="111" t="s">
        <v>26</v>
      </c>
      <c r="C40" s="111" t="s">
        <v>727</v>
      </c>
      <c r="D40" s="111" t="s">
        <v>24</v>
      </c>
      <c r="E40" s="112" t="s">
        <v>582</v>
      </c>
      <c r="F40" s="111"/>
      <c r="G40" s="113">
        <f>G41</f>
        <v>1464.5</v>
      </c>
      <c r="H40" s="113">
        <f t="shared" si="11"/>
        <v>0</v>
      </c>
      <c r="I40" s="113">
        <f t="shared" si="11"/>
        <v>0</v>
      </c>
      <c r="J40" s="105">
        <f t="shared" si="1"/>
        <v>1464.5</v>
      </c>
    </row>
    <row r="41" spans="1:10" outlineLevel="1">
      <c r="A41" s="220" t="s">
        <v>364</v>
      </c>
      <c r="B41" s="114" t="s">
        <v>26</v>
      </c>
      <c r="C41" s="114" t="s">
        <v>727</v>
      </c>
      <c r="D41" s="114" t="s">
        <v>24</v>
      </c>
      <c r="E41" s="115" t="s">
        <v>741</v>
      </c>
      <c r="F41" s="114"/>
      <c r="G41" s="113">
        <f>G42</f>
        <v>1464.5</v>
      </c>
      <c r="H41" s="113">
        <f t="shared" si="11"/>
        <v>0</v>
      </c>
      <c r="I41" s="113">
        <f t="shared" si="11"/>
        <v>0</v>
      </c>
      <c r="J41" s="105">
        <f t="shared" si="1"/>
        <v>1464.5</v>
      </c>
    </row>
    <row r="42" spans="1:10" ht="63.75" outlineLevel="1">
      <c r="A42" s="221" t="s">
        <v>371</v>
      </c>
      <c r="B42" s="117" t="s">
        <v>26</v>
      </c>
      <c r="C42" s="117" t="s">
        <v>727</v>
      </c>
      <c r="D42" s="117" t="s">
        <v>24</v>
      </c>
      <c r="E42" s="118" t="s">
        <v>747</v>
      </c>
      <c r="F42" s="117"/>
      <c r="G42" s="113">
        <f>G43+G45+G47+G49+G51</f>
        <v>1464.5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1464.5</v>
      </c>
    </row>
    <row r="43" spans="1:10" ht="89.25" outlineLevel="1">
      <c r="A43" s="222" t="s">
        <v>372</v>
      </c>
      <c r="B43" s="119" t="s">
        <v>26</v>
      </c>
      <c r="C43" s="119" t="s">
        <v>727</v>
      </c>
      <c r="D43" s="119" t="s">
        <v>24</v>
      </c>
      <c r="E43" s="121" t="s">
        <v>750</v>
      </c>
      <c r="F43" s="119"/>
      <c r="G43" s="113">
        <f>G44</f>
        <v>96.4</v>
      </c>
      <c r="H43" s="113">
        <f t="shared" ref="H43:I43" si="13">H44</f>
        <v>0</v>
      </c>
      <c r="I43" s="113">
        <f t="shared" si="13"/>
        <v>0</v>
      </c>
      <c r="J43" s="105">
        <f t="shared" si="1"/>
        <v>96.4</v>
      </c>
    </row>
    <row r="44" spans="1:10" ht="89.25" outlineLevel="1">
      <c r="A44" s="223" t="s">
        <v>880</v>
      </c>
      <c r="B44" s="75" t="s">
        <v>26</v>
      </c>
      <c r="C44" s="75" t="s">
        <v>727</v>
      </c>
      <c r="D44" s="75" t="s">
        <v>24</v>
      </c>
      <c r="E44" s="120" t="s">
        <v>750</v>
      </c>
      <c r="F44" s="75" t="s">
        <v>147</v>
      </c>
      <c r="G44" s="113">
        <f>'Бюджетная роспись'!J108/1000</f>
        <v>96.4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96.4</v>
      </c>
    </row>
    <row r="45" spans="1:10" ht="76.5" outlineLevel="1">
      <c r="A45" s="222" t="s">
        <v>373</v>
      </c>
      <c r="B45" s="119" t="s">
        <v>26</v>
      </c>
      <c r="C45" s="119" t="s">
        <v>727</v>
      </c>
      <c r="D45" s="119" t="s">
        <v>24</v>
      </c>
      <c r="E45" s="121" t="s">
        <v>751</v>
      </c>
      <c r="F45" s="119"/>
      <c r="G45" s="113">
        <f>G46</f>
        <v>47.3</v>
      </c>
      <c r="H45" s="113">
        <f t="shared" ref="H45:I45" si="14">H46</f>
        <v>0</v>
      </c>
      <c r="I45" s="113">
        <f t="shared" si="14"/>
        <v>0</v>
      </c>
      <c r="J45" s="105">
        <f t="shared" si="1"/>
        <v>47.3</v>
      </c>
    </row>
    <row r="46" spans="1:10" ht="76.5" outlineLevel="1">
      <c r="A46" s="223" t="s">
        <v>879</v>
      </c>
      <c r="B46" s="75" t="s">
        <v>26</v>
      </c>
      <c r="C46" s="75" t="s">
        <v>727</v>
      </c>
      <c r="D46" s="75" t="s">
        <v>24</v>
      </c>
      <c r="E46" s="120" t="s">
        <v>751</v>
      </c>
      <c r="F46" s="75" t="s">
        <v>147</v>
      </c>
      <c r="G46" s="113">
        <f>'Бюджетная роспись'!J112/1000</f>
        <v>47.3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47.3</v>
      </c>
    </row>
    <row r="47" spans="1:10" ht="76.5" outlineLevel="1">
      <c r="A47" s="222" t="s">
        <v>374</v>
      </c>
      <c r="B47" s="119" t="s">
        <v>26</v>
      </c>
      <c r="C47" s="119" t="s">
        <v>727</v>
      </c>
      <c r="D47" s="119" t="s">
        <v>24</v>
      </c>
      <c r="E47" s="121" t="s">
        <v>752</v>
      </c>
      <c r="F47" s="119"/>
      <c r="G47" s="113">
        <f>G48</f>
        <v>20.8</v>
      </c>
      <c r="H47" s="113">
        <f t="shared" ref="H47:I47" si="15">H48</f>
        <v>0</v>
      </c>
      <c r="I47" s="113">
        <f t="shared" si="15"/>
        <v>0</v>
      </c>
      <c r="J47" s="105">
        <f t="shared" si="1"/>
        <v>20.8</v>
      </c>
    </row>
    <row r="48" spans="1:10" ht="89.25" outlineLevel="1">
      <c r="A48" s="223" t="s">
        <v>878</v>
      </c>
      <c r="B48" s="75" t="s">
        <v>26</v>
      </c>
      <c r="C48" s="75" t="s">
        <v>727</v>
      </c>
      <c r="D48" s="75" t="s">
        <v>24</v>
      </c>
      <c r="E48" s="120" t="s">
        <v>752</v>
      </c>
      <c r="F48" s="75" t="s">
        <v>147</v>
      </c>
      <c r="G48" s="113">
        <f>'Бюджетная роспись'!J116/1000</f>
        <v>20.8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20.8</v>
      </c>
    </row>
    <row r="49" spans="1:10" ht="76.5" outlineLevel="1">
      <c r="A49" s="222" t="s">
        <v>375</v>
      </c>
      <c r="B49" s="119" t="s">
        <v>26</v>
      </c>
      <c r="C49" s="119" t="s">
        <v>727</v>
      </c>
      <c r="D49" s="119" t="s">
        <v>24</v>
      </c>
      <c r="E49" s="121" t="s">
        <v>753</v>
      </c>
      <c r="F49" s="119"/>
      <c r="G49" s="113">
        <f>G50</f>
        <v>24.2</v>
      </c>
      <c r="H49" s="113">
        <f t="shared" ref="H49:I49" si="16">H50</f>
        <v>0</v>
      </c>
      <c r="I49" s="113">
        <f t="shared" si="16"/>
        <v>0</v>
      </c>
      <c r="J49" s="105">
        <f t="shared" si="1"/>
        <v>24.2</v>
      </c>
    </row>
    <row r="50" spans="1:10" ht="89.25" outlineLevel="1">
      <c r="A50" s="223" t="s">
        <v>877</v>
      </c>
      <c r="B50" s="75" t="s">
        <v>26</v>
      </c>
      <c r="C50" s="75" t="s">
        <v>727</v>
      </c>
      <c r="D50" s="75" t="s">
        <v>24</v>
      </c>
      <c r="E50" s="120" t="s">
        <v>753</v>
      </c>
      <c r="F50" s="75" t="s">
        <v>147</v>
      </c>
      <c r="G50" s="113">
        <f>'Бюджетная роспись'!J120/1000</f>
        <v>24.2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24.2</v>
      </c>
    </row>
    <row r="51" spans="1:10" ht="76.5" outlineLevel="1">
      <c r="A51" s="222" t="s">
        <v>376</v>
      </c>
      <c r="B51" s="119" t="s">
        <v>26</v>
      </c>
      <c r="C51" s="119" t="s">
        <v>727</v>
      </c>
      <c r="D51" s="119" t="s">
        <v>24</v>
      </c>
      <c r="E51" s="121" t="s">
        <v>754</v>
      </c>
      <c r="F51" s="119"/>
      <c r="G51" s="113">
        <f>G52</f>
        <v>1275.8</v>
      </c>
      <c r="H51" s="113">
        <f t="shared" ref="H51:I51" si="17">H52</f>
        <v>0</v>
      </c>
      <c r="I51" s="113">
        <f t="shared" si="17"/>
        <v>0</v>
      </c>
      <c r="J51" s="105">
        <f t="shared" si="1"/>
        <v>1275.8</v>
      </c>
    </row>
    <row r="52" spans="1:10" ht="76.5" outlineLevel="1">
      <c r="A52" s="223" t="s">
        <v>876</v>
      </c>
      <c r="B52" s="75" t="s">
        <v>26</v>
      </c>
      <c r="C52" s="75" t="s">
        <v>727</v>
      </c>
      <c r="D52" s="75" t="s">
        <v>24</v>
      </c>
      <c r="E52" s="120" t="s">
        <v>754</v>
      </c>
      <c r="F52" s="75" t="s">
        <v>147</v>
      </c>
      <c r="G52" s="113">
        <f>'Бюджетная роспись'!J124/1000</f>
        <v>1275.8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1275.8</v>
      </c>
    </row>
    <row r="53" spans="1:10">
      <c r="A53" s="214" t="s">
        <v>466</v>
      </c>
      <c r="B53" s="72" t="s">
        <v>26</v>
      </c>
      <c r="C53" s="72" t="s">
        <v>728</v>
      </c>
      <c r="D53" s="72" t="s">
        <v>734</v>
      </c>
      <c r="E53" s="106" t="s">
        <v>744</v>
      </c>
      <c r="F53" s="72"/>
      <c r="G53" s="107">
        <f>G54</f>
        <v>156.19999999999999</v>
      </c>
      <c r="H53" s="107">
        <f t="shared" ref="H53:I57" si="18">H54</f>
        <v>171.3</v>
      </c>
      <c r="I53" s="107">
        <f t="shared" si="18"/>
        <v>177.5</v>
      </c>
      <c r="J53" s="105">
        <f t="shared" si="1"/>
        <v>505</v>
      </c>
    </row>
    <row r="54" spans="1:10">
      <c r="A54" s="218" t="s">
        <v>465</v>
      </c>
      <c r="B54" s="108" t="s">
        <v>26</v>
      </c>
      <c r="C54" s="108" t="s">
        <v>728</v>
      </c>
      <c r="D54" s="108" t="s">
        <v>729</v>
      </c>
      <c r="E54" s="109" t="s">
        <v>744</v>
      </c>
      <c r="F54" s="108"/>
      <c r="G54" s="110">
        <f>G55</f>
        <v>156.19999999999999</v>
      </c>
      <c r="H54" s="110">
        <f t="shared" si="18"/>
        <v>171.3</v>
      </c>
      <c r="I54" s="110">
        <f t="shared" si="18"/>
        <v>177.5</v>
      </c>
      <c r="J54" s="105">
        <f t="shared" si="1"/>
        <v>505</v>
      </c>
    </row>
    <row r="55" spans="1:10" ht="51" outlineLevel="1">
      <c r="A55" s="219" t="s">
        <v>438</v>
      </c>
      <c r="B55" s="111" t="s">
        <v>26</v>
      </c>
      <c r="C55" s="111" t="s">
        <v>728</v>
      </c>
      <c r="D55" s="111" t="s">
        <v>729</v>
      </c>
      <c r="E55" s="112" t="s">
        <v>582</v>
      </c>
      <c r="F55" s="111"/>
      <c r="G55" s="113">
        <f>G56</f>
        <v>156.19999999999999</v>
      </c>
      <c r="H55" s="113">
        <f t="shared" si="18"/>
        <v>171.3</v>
      </c>
      <c r="I55" s="113">
        <f t="shared" si="18"/>
        <v>177.5</v>
      </c>
      <c r="J55" s="105">
        <f t="shared" si="1"/>
        <v>505</v>
      </c>
    </row>
    <row r="56" spans="1:10" outlineLevel="1">
      <c r="A56" s="220" t="s">
        <v>364</v>
      </c>
      <c r="B56" s="114" t="s">
        <v>26</v>
      </c>
      <c r="C56" s="114" t="s">
        <v>728</v>
      </c>
      <c r="D56" s="114" t="s">
        <v>729</v>
      </c>
      <c r="E56" s="115" t="s">
        <v>741</v>
      </c>
      <c r="F56" s="114"/>
      <c r="G56" s="113">
        <f>G57</f>
        <v>156.19999999999999</v>
      </c>
      <c r="H56" s="113">
        <f t="shared" si="18"/>
        <v>171.3</v>
      </c>
      <c r="I56" s="113">
        <f t="shared" si="18"/>
        <v>177.5</v>
      </c>
      <c r="J56" s="105">
        <f t="shared" si="1"/>
        <v>505</v>
      </c>
    </row>
    <row r="57" spans="1:10" ht="63.75" outlineLevel="1">
      <c r="A57" s="221" t="s">
        <v>371</v>
      </c>
      <c r="B57" s="117" t="s">
        <v>26</v>
      </c>
      <c r="C57" s="117" t="s">
        <v>728</v>
      </c>
      <c r="D57" s="117" t="s">
        <v>729</v>
      </c>
      <c r="E57" s="118" t="s">
        <v>747</v>
      </c>
      <c r="F57" s="117"/>
      <c r="G57" s="113">
        <f>G58</f>
        <v>156.19999999999999</v>
      </c>
      <c r="H57" s="113">
        <f t="shared" si="18"/>
        <v>171.3</v>
      </c>
      <c r="I57" s="113">
        <f t="shared" si="18"/>
        <v>177.5</v>
      </c>
      <c r="J57" s="105">
        <f t="shared" si="1"/>
        <v>505</v>
      </c>
    </row>
    <row r="58" spans="1:10" ht="38.25" outlineLevel="1">
      <c r="A58" s="221" t="s">
        <v>891</v>
      </c>
      <c r="B58" s="119" t="s">
        <v>26</v>
      </c>
      <c r="C58" s="119" t="s">
        <v>728</v>
      </c>
      <c r="D58" s="119" t="s">
        <v>729</v>
      </c>
      <c r="E58" s="121" t="s">
        <v>755</v>
      </c>
      <c r="F58" s="119"/>
      <c r="G58" s="113">
        <f>G59+G60</f>
        <v>156.19999999999999</v>
      </c>
      <c r="H58" s="113">
        <f t="shared" ref="H58:I58" si="19">H59+H60</f>
        <v>171.3</v>
      </c>
      <c r="I58" s="113">
        <f t="shared" si="19"/>
        <v>177.5</v>
      </c>
      <c r="J58" s="105">
        <f t="shared" si="1"/>
        <v>505</v>
      </c>
    </row>
    <row r="59" spans="1:10" ht="102" outlineLevel="1">
      <c r="A59" s="223" t="s">
        <v>889</v>
      </c>
      <c r="B59" s="75" t="s">
        <v>26</v>
      </c>
      <c r="C59" s="75" t="s">
        <v>728</v>
      </c>
      <c r="D59" s="75" t="s">
        <v>729</v>
      </c>
      <c r="E59" s="120" t="s">
        <v>755</v>
      </c>
      <c r="F59" s="75" t="s">
        <v>30</v>
      </c>
      <c r="G59" s="113">
        <f>'Бюджетная роспись'!J130/1000</f>
        <v>141.19999999999999</v>
      </c>
      <c r="H59" s="113">
        <f>'Бюджетная роспись'!M130/1000</f>
        <v>155.30000000000001</v>
      </c>
      <c r="I59" s="113">
        <f>'Бюджетная роспись'!N130/1000</f>
        <v>160.5</v>
      </c>
      <c r="J59" s="105">
        <f t="shared" si="1"/>
        <v>457</v>
      </c>
    </row>
    <row r="60" spans="1:10" ht="114.75" outlineLevel="1">
      <c r="A60" s="223" t="s">
        <v>875</v>
      </c>
      <c r="B60" s="75" t="s">
        <v>26</v>
      </c>
      <c r="C60" s="75" t="s">
        <v>728</v>
      </c>
      <c r="D60" s="75" t="s">
        <v>729</v>
      </c>
      <c r="E60" s="120" t="s">
        <v>755</v>
      </c>
      <c r="F60" s="75" t="s">
        <v>55</v>
      </c>
      <c r="G60" s="113">
        <f>'Бюджетная роспись'!J135/1000</f>
        <v>15</v>
      </c>
      <c r="H60" s="113">
        <f>'Бюджетная роспись'!M135/1000</f>
        <v>16</v>
      </c>
      <c r="I60" s="113">
        <f>'Бюджетная роспись'!N135/1000</f>
        <v>17</v>
      </c>
      <c r="J60" s="105">
        <f t="shared" si="1"/>
        <v>48</v>
      </c>
    </row>
    <row r="61" spans="1:10" ht="25.5">
      <c r="A61" s="214" t="s">
        <v>377</v>
      </c>
      <c r="B61" s="72" t="s">
        <v>26</v>
      </c>
      <c r="C61" s="72" t="s">
        <v>729</v>
      </c>
      <c r="D61" s="72" t="s">
        <v>734</v>
      </c>
      <c r="E61" s="106" t="s">
        <v>744</v>
      </c>
      <c r="F61" s="72"/>
      <c r="G61" s="107">
        <f>G62+G71</f>
        <v>1014.5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1014.5</v>
      </c>
    </row>
    <row r="62" spans="1:10" ht="51">
      <c r="A62" s="218" t="s">
        <v>380</v>
      </c>
      <c r="B62" s="108" t="s">
        <v>26</v>
      </c>
      <c r="C62" s="108" t="s">
        <v>729</v>
      </c>
      <c r="D62" s="108" t="s">
        <v>21</v>
      </c>
      <c r="E62" s="109" t="s">
        <v>744</v>
      </c>
      <c r="F62" s="108"/>
      <c r="G62" s="110">
        <f>G63</f>
        <v>1014.5</v>
      </c>
      <c r="H62" s="110">
        <f t="shared" ref="H62:I64" si="21">H63</f>
        <v>0</v>
      </c>
      <c r="I62" s="110">
        <f t="shared" si="21"/>
        <v>0</v>
      </c>
      <c r="J62" s="105">
        <f t="shared" si="1"/>
        <v>1014.5</v>
      </c>
    </row>
    <row r="63" spans="1:10" ht="51" outlineLevel="1">
      <c r="A63" s="219" t="s">
        <v>438</v>
      </c>
      <c r="B63" s="111" t="s">
        <v>26</v>
      </c>
      <c r="C63" s="111" t="s">
        <v>729</v>
      </c>
      <c r="D63" s="111" t="s">
        <v>21</v>
      </c>
      <c r="E63" s="112" t="s">
        <v>582</v>
      </c>
      <c r="F63" s="111"/>
      <c r="G63" s="113">
        <f>G64</f>
        <v>1014.5</v>
      </c>
      <c r="H63" s="113">
        <f t="shared" si="21"/>
        <v>0</v>
      </c>
      <c r="I63" s="113">
        <f t="shared" si="21"/>
        <v>0</v>
      </c>
      <c r="J63" s="105">
        <f t="shared" si="1"/>
        <v>1014.5</v>
      </c>
    </row>
    <row r="64" spans="1:10" outlineLevel="1">
      <c r="A64" s="220" t="s">
        <v>364</v>
      </c>
      <c r="B64" s="114" t="s">
        <v>26</v>
      </c>
      <c r="C64" s="114" t="s">
        <v>729</v>
      </c>
      <c r="D64" s="114" t="s">
        <v>21</v>
      </c>
      <c r="E64" s="115" t="s">
        <v>741</v>
      </c>
      <c r="F64" s="114"/>
      <c r="G64" s="113">
        <f>G65</f>
        <v>1014.5</v>
      </c>
      <c r="H64" s="113">
        <f t="shared" si="21"/>
        <v>0</v>
      </c>
      <c r="I64" s="113">
        <f t="shared" si="21"/>
        <v>0</v>
      </c>
      <c r="J64" s="105">
        <f t="shared" si="1"/>
        <v>1014.5</v>
      </c>
    </row>
    <row r="65" spans="1:10" ht="38.25" outlineLevel="1">
      <c r="A65" s="221" t="s">
        <v>378</v>
      </c>
      <c r="B65" s="117" t="s">
        <v>26</v>
      </c>
      <c r="C65" s="117" t="s">
        <v>729</v>
      </c>
      <c r="D65" s="117" t="s">
        <v>21</v>
      </c>
      <c r="E65" s="118" t="s">
        <v>756</v>
      </c>
      <c r="F65" s="117"/>
      <c r="G65" s="113">
        <f>G66+G69</f>
        <v>1014.5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1014.5</v>
      </c>
    </row>
    <row r="66" spans="1:10" ht="25.5" outlineLevel="1">
      <c r="A66" s="221" t="s">
        <v>463</v>
      </c>
      <c r="B66" s="119" t="s">
        <v>26</v>
      </c>
      <c r="C66" s="119" t="s">
        <v>729</v>
      </c>
      <c r="D66" s="119" t="s">
        <v>21</v>
      </c>
      <c r="E66" s="121" t="s">
        <v>757</v>
      </c>
      <c r="F66" s="119"/>
      <c r="G66" s="113">
        <f>G67+G68</f>
        <v>914.5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914.5</v>
      </c>
    </row>
    <row r="67" spans="1:10" ht="51" outlineLevel="1">
      <c r="A67" s="223" t="s">
        <v>873</v>
      </c>
      <c r="B67" s="75" t="s">
        <v>26</v>
      </c>
      <c r="C67" s="75" t="s">
        <v>729</v>
      </c>
      <c r="D67" s="75" t="s">
        <v>21</v>
      </c>
      <c r="E67" s="120" t="s">
        <v>757</v>
      </c>
      <c r="F67" s="75" t="s">
        <v>55</v>
      </c>
      <c r="G67" s="113">
        <f>'Бюджетная роспись'!J143/1000</f>
        <v>15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15</v>
      </c>
    </row>
    <row r="68" spans="1:10" ht="63.75" outlineLevel="1">
      <c r="A68" s="221" t="s">
        <v>874</v>
      </c>
      <c r="B68" s="75" t="s">
        <v>26</v>
      </c>
      <c r="C68" s="75" t="s">
        <v>729</v>
      </c>
      <c r="D68" s="75" t="s">
        <v>21</v>
      </c>
      <c r="E68" s="120" t="s">
        <v>757</v>
      </c>
      <c r="F68" s="75" t="s">
        <v>217</v>
      </c>
      <c r="G68" s="113">
        <f>'Бюджетная роспись'!J157/1000</f>
        <v>899.5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899.5</v>
      </c>
    </row>
    <row r="69" spans="1:10" ht="51" outlineLevel="1">
      <c r="A69" s="222" t="s">
        <v>379</v>
      </c>
      <c r="B69" s="119" t="s">
        <v>26</v>
      </c>
      <c r="C69" s="119" t="s">
        <v>729</v>
      </c>
      <c r="D69" s="119" t="s">
        <v>21</v>
      </c>
      <c r="E69" s="121" t="s">
        <v>758</v>
      </c>
      <c r="F69" s="119"/>
      <c r="G69" s="113">
        <f>G70</f>
        <v>100</v>
      </c>
      <c r="H69" s="113">
        <f t="shared" ref="H69:I69" si="24">H70</f>
        <v>0</v>
      </c>
      <c r="I69" s="113">
        <f t="shared" si="24"/>
        <v>0</v>
      </c>
      <c r="J69" s="105">
        <f t="shared" si="1"/>
        <v>100</v>
      </c>
    </row>
    <row r="70" spans="1:10" ht="76.5" outlineLevel="1">
      <c r="A70" s="223" t="s">
        <v>872</v>
      </c>
      <c r="B70" s="75" t="s">
        <v>26</v>
      </c>
      <c r="C70" s="75" t="s">
        <v>729</v>
      </c>
      <c r="D70" s="75" t="s">
        <v>21</v>
      </c>
      <c r="E70" s="120" t="s">
        <v>758</v>
      </c>
      <c r="F70" s="75" t="s">
        <v>55</v>
      </c>
      <c r="G70" s="113">
        <f>'Бюджетная роспись'!J161/1000</f>
        <v>100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100</v>
      </c>
    </row>
    <row r="71" spans="1:10" ht="38.25">
      <c r="A71" s="218" t="s">
        <v>381</v>
      </c>
      <c r="B71" s="108" t="s">
        <v>26</v>
      </c>
      <c r="C71" s="108" t="s">
        <v>729</v>
      </c>
      <c r="D71" s="108" t="s">
        <v>25</v>
      </c>
      <c r="E71" s="109" t="s">
        <v>744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9" t="s">
        <v>438</v>
      </c>
      <c r="B72" s="111" t="s">
        <v>26</v>
      </c>
      <c r="C72" s="111" t="s">
        <v>729</v>
      </c>
      <c r="D72" s="111" t="s">
        <v>25</v>
      </c>
      <c r="E72" s="112" t="s">
        <v>582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20" t="s">
        <v>364</v>
      </c>
      <c r="B73" s="114" t="s">
        <v>26</v>
      </c>
      <c r="C73" s="114" t="s">
        <v>729</v>
      </c>
      <c r="D73" s="114" t="s">
        <v>25</v>
      </c>
      <c r="E73" s="115" t="s">
        <v>741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21" t="s">
        <v>378</v>
      </c>
      <c r="B74" s="117" t="s">
        <v>26</v>
      </c>
      <c r="C74" s="117" t="s">
        <v>729</v>
      </c>
      <c r="D74" s="117" t="s">
        <v>25</v>
      </c>
      <c r="E74" s="118" t="s">
        <v>756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21" t="s">
        <v>462</v>
      </c>
      <c r="B75" s="119" t="s">
        <v>26</v>
      </c>
      <c r="C75" s="119" t="s">
        <v>729</v>
      </c>
      <c r="D75" s="119" t="s">
        <v>25</v>
      </c>
      <c r="E75" s="122" t="s">
        <v>759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3" t="s">
        <v>871</v>
      </c>
      <c r="B76" s="75" t="s">
        <v>26</v>
      </c>
      <c r="C76" s="75" t="s">
        <v>729</v>
      </c>
      <c r="D76" s="75" t="s">
        <v>25</v>
      </c>
      <c r="E76" s="122" t="s">
        <v>759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22" t="s">
        <v>382</v>
      </c>
      <c r="B77" s="119" t="s">
        <v>26</v>
      </c>
      <c r="C77" s="119" t="s">
        <v>729</v>
      </c>
      <c r="D77" s="119" t="s">
        <v>25</v>
      </c>
      <c r="E77" s="121" t="s">
        <v>760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3" t="s">
        <v>870</v>
      </c>
      <c r="B78" s="75" t="s">
        <v>26</v>
      </c>
      <c r="C78" s="75" t="s">
        <v>729</v>
      </c>
      <c r="D78" s="75" t="s">
        <v>25</v>
      </c>
      <c r="E78" s="120" t="s">
        <v>760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4" t="s">
        <v>383</v>
      </c>
      <c r="B79" s="72" t="s">
        <v>26</v>
      </c>
      <c r="C79" s="72" t="s">
        <v>730</v>
      </c>
      <c r="D79" s="72" t="s">
        <v>734</v>
      </c>
      <c r="E79" s="106" t="s">
        <v>744</v>
      </c>
      <c r="F79" s="72"/>
      <c r="G79" s="107">
        <f>G80+G86+G92+G106</f>
        <v>1522.1</v>
      </c>
      <c r="H79" s="107">
        <f t="shared" ref="H79:I79" si="30">H80+H86+H92+H106</f>
        <v>0</v>
      </c>
      <c r="I79" s="107">
        <f t="shared" si="30"/>
        <v>0</v>
      </c>
      <c r="J79" s="105">
        <f t="shared" si="28"/>
        <v>1522.1</v>
      </c>
    </row>
    <row r="80" spans="1:10">
      <c r="A80" s="218" t="s">
        <v>460</v>
      </c>
      <c r="B80" s="108" t="s">
        <v>26</v>
      </c>
      <c r="C80" s="108" t="s">
        <v>730</v>
      </c>
      <c r="D80" s="108" t="s">
        <v>727</v>
      </c>
      <c r="E80" s="109" t="s">
        <v>744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9" t="s">
        <v>438</v>
      </c>
      <c r="B81" s="111" t="s">
        <v>26</v>
      </c>
      <c r="C81" s="111" t="s">
        <v>730</v>
      </c>
      <c r="D81" s="111" t="s">
        <v>727</v>
      </c>
      <c r="E81" s="112" t="s">
        <v>582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20" t="s">
        <v>364</v>
      </c>
      <c r="B82" s="114" t="s">
        <v>26</v>
      </c>
      <c r="C82" s="114" t="s">
        <v>730</v>
      </c>
      <c r="D82" s="114" t="s">
        <v>727</v>
      </c>
      <c r="E82" s="115" t="s">
        <v>741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21" t="s">
        <v>369</v>
      </c>
      <c r="B83" s="117" t="s">
        <v>26</v>
      </c>
      <c r="C83" s="117" t="s">
        <v>730</v>
      </c>
      <c r="D83" s="117" t="s">
        <v>727</v>
      </c>
      <c r="E83" s="118" t="s">
        <v>586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22" t="s">
        <v>461</v>
      </c>
      <c r="B84" s="119" t="s">
        <v>26</v>
      </c>
      <c r="C84" s="119" t="s">
        <v>730</v>
      </c>
      <c r="D84" s="119" t="s">
        <v>727</v>
      </c>
      <c r="E84" s="120" t="s">
        <v>761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3" t="s">
        <v>869</v>
      </c>
      <c r="B85" s="75" t="s">
        <v>26</v>
      </c>
      <c r="C85" s="75" t="s">
        <v>730</v>
      </c>
      <c r="D85" s="75" t="s">
        <v>727</v>
      </c>
      <c r="E85" s="120" t="s">
        <v>761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8" t="s">
        <v>384</v>
      </c>
      <c r="B86" s="108" t="s">
        <v>26</v>
      </c>
      <c r="C86" s="108" t="s">
        <v>730</v>
      </c>
      <c r="D86" s="108" t="s">
        <v>732</v>
      </c>
      <c r="E86" s="109" t="s">
        <v>744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9" t="s">
        <v>438</v>
      </c>
      <c r="B87" s="111" t="s">
        <v>26</v>
      </c>
      <c r="C87" s="111" t="s">
        <v>730</v>
      </c>
      <c r="D87" s="111" t="s">
        <v>732</v>
      </c>
      <c r="E87" s="112" t="s">
        <v>582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20" t="s">
        <v>364</v>
      </c>
      <c r="B88" s="114" t="s">
        <v>26</v>
      </c>
      <c r="C88" s="114" t="s">
        <v>730</v>
      </c>
      <c r="D88" s="114" t="s">
        <v>732</v>
      </c>
      <c r="E88" s="115" t="s">
        <v>741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21" t="s">
        <v>369</v>
      </c>
      <c r="B89" s="117" t="s">
        <v>26</v>
      </c>
      <c r="C89" s="117" t="s">
        <v>730</v>
      </c>
      <c r="D89" s="117" t="s">
        <v>732</v>
      </c>
      <c r="E89" s="118" t="s">
        <v>586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22" t="s">
        <v>385</v>
      </c>
      <c r="B90" s="119" t="s">
        <v>26</v>
      </c>
      <c r="C90" s="119" t="s">
        <v>730</v>
      </c>
      <c r="D90" s="119" t="s">
        <v>732</v>
      </c>
      <c r="E90" s="121" t="s">
        <v>762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3" t="s">
        <v>868</v>
      </c>
      <c r="B91" s="75" t="s">
        <v>26</v>
      </c>
      <c r="C91" s="75" t="s">
        <v>730</v>
      </c>
      <c r="D91" s="75" t="s">
        <v>732</v>
      </c>
      <c r="E91" s="120" t="s">
        <v>762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8" t="s">
        <v>386</v>
      </c>
      <c r="B92" s="108" t="s">
        <v>26</v>
      </c>
      <c r="C92" s="108" t="s">
        <v>730</v>
      </c>
      <c r="D92" s="108" t="s">
        <v>735</v>
      </c>
      <c r="E92" s="109" t="s">
        <v>744</v>
      </c>
      <c r="F92" s="108"/>
      <c r="G92" s="110">
        <f>G93</f>
        <v>1477.1</v>
      </c>
      <c r="H92" s="110">
        <f t="shared" ref="H92:I93" si="33">H93</f>
        <v>0</v>
      </c>
      <c r="I92" s="110">
        <f t="shared" si="33"/>
        <v>0</v>
      </c>
      <c r="J92" s="105">
        <f t="shared" si="28"/>
        <v>1477.1</v>
      </c>
    </row>
    <row r="93" spans="1:10" ht="51" outlineLevel="1">
      <c r="A93" s="219" t="s">
        <v>438</v>
      </c>
      <c r="B93" s="111" t="s">
        <v>26</v>
      </c>
      <c r="C93" s="111" t="s">
        <v>730</v>
      </c>
      <c r="D93" s="111" t="s">
        <v>735</v>
      </c>
      <c r="E93" s="112" t="s">
        <v>582</v>
      </c>
      <c r="F93" s="111"/>
      <c r="G93" s="113">
        <f>G94</f>
        <v>1477.1</v>
      </c>
      <c r="H93" s="113">
        <f t="shared" si="33"/>
        <v>0</v>
      </c>
      <c r="I93" s="113">
        <f t="shared" si="33"/>
        <v>0</v>
      </c>
      <c r="J93" s="105">
        <f t="shared" si="28"/>
        <v>1477.1</v>
      </c>
    </row>
    <row r="94" spans="1:10" outlineLevel="1">
      <c r="A94" s="220" t="s">
        <v>387</v>
      </c>
      <c r="B94" s="114" t="s">
        <v>26</v>
      </c>
      <c r="C94" s="114" t="s">
        <v>730</v>
      </c>
      <c r="D94" s="114" t="s">
        <v>735</v>
      </c>
      <c r="E94" s="115" t="s">
        <v>763</v>
      </c>
      <c r="F94" s="114"/>
      <c r="G94" s="113">
        <f>G95+G103</f>
        <v>1477.1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1477.1</v>
      </c>
    </row>
    <row r="95" spans="1:10" ht="76.5" outlineLevel="1">
      <c r="A95" s="221" t="s">
        <v>688</v>
      </c>
      <c r="B95" s="117" t="s">
        <v>26</v>
      </c>
      <c r="C95" s="117" t="s">
        <v>730</v>
      </c>
      <c r="D95" s="117" t="s">
        <v>735</v>
      </c>
      <c r="E95" s="118" t="s">
        <v>764</v>
      </c>
      <c r="F95" s="117"/>
      <c r="G95" s="113">
        <f>G96+G98+G101</f>
        <v>1477.1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1477.1</v>
      </c>
    </row>
    <row r="96" spans="1:10" outlineLevel="1">
      <c r="A96" s="222" t="s">
        <v>459</v>
      </c>
      <c r="B96" s="119" t="s">
        <v>26</v>
      </c>
      <c r="C96" s="119" t="s">
        <v>730</v>
      </c>
      <c r="D96" s="119" t="s">
        <v>735</v>
      </c>
      <c r="E96" s="121" t="s">
        <v>765</v>
      </c>
      <c r="F96" s="119"/>
      <c r="G96" s="113">
        <f>G97</f>
        <v>0</v>
      </c>
      <c r="H96" s="113">
        <f t="shared" ref="H96:I96" si="36">H97</f>
        <v>0</v>
      </c>
      <c r="I96" s="113">
        <f t="shared" si="36"/>
        <v>0</v>
      </c>
      <c r="J96" s="105">
        <f t="shared" si="28"/>
        <v>0</v>
      </c>
    </row>
    <row r="97" spans="1:10" ht="51" outlineLevel="1">
      <c r="A97" s="223" t="s">
        <v>883</v>
      </c>
      <c r="B97" s="75" t="s">
        <v>26</v>
      </c>
      <c r="C97" s="75" t="s">
        <v>730</v>
      </c>
      <c r="D97" s="75" t="s">
        <v>735</v>
      </c>
      <c r="E97" s="120" t="s">
        <v>765</v>
      </c>
      <c r="F97" s="75" t="s">
        <v>55</v>
      </c>
      <c r="G97" s="113">
        <f>'Бюджетная роспись'!J207/1000</f>
        <v>0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0</v>
      </c>
    </row>
    <row r="98" spans="1:10" outlineLevel="1">
      <c r="A98" s="222" t="s">
        <v>388</v>
      </c>
      <c r="B98" s="119" t="s">
        <v>26</v>
      </c>
      <c r="C98" s="119" t="s">
        <v>730</v>
      </c>
      <c r="D98" s="119" t="s">
        <v>735</v>
      </c>
      <c r="E98" s="121" t="s">
        <v>766</v>
      </c>
      <c r="F98" s="119"/>
      <c r="G98" s="113">
        <f>G99+G100</f>
        <v>1477.1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1477.1</v>
      </c>
    </row>
    <row r="99" spans="1:10" ht="38.25" outlineLevel="1">
      <c r="A99" s="223" t="s">
        <v>866</v>
      </c>
      <c r="B99" s="75" t="s">
        <v>26</v>
      </c>
      <c r="C99" s="75" t="s">
        <v>730</v>
      </c>
      <c r="D99" s="75" t="s">
        <v>735</v>
      </c>
      <c r="E99" s="120" t="s">
        <v>766</v>
      </c>
      <c r="F99" s="75" t="s">
        <v>55</v>
      </c>
      <c r="G99" s="113">
        <f>'Бюджетная роспись'!J218/1000</f>
        <v>1477.1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1477.1</v>
      </c>
    </row>
    <row r="100" spans="1:10" ht="51" outlineLevel="1">
      <c r="A100" s="223" t="s">
        <v>941</v>
      </c>
      <c r="B100" s="265" t="s">
        <v>26</v>
      </c>
      <c r="C100" s="265" t="s">
        <v>730</v>
      </c>
      <c r="D100" s="265" t="s">
        <v>735</v>
      </c>
      <c r="E100" s="266" t="s">
        <v>766</v>
      </c>
      <c r="F100" s="265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2" t="s">
        <v>389</v>
      </c>
      <c r="B101" s="119" t="s">
        <v>26</v>
      </c>
      <c r="C101" s="119" t="s">
        <v>730</v>
      </c>
      <c r="D101" s="119" t="s">
        <v>735</v>
      </c>
      <c r="E101" s="120" t="s">
        <v>910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3" t="s">
        <v>867</v>
      </c>
      <c r="B102" s="75" t="s">
        <v>26</v>
      </c>
      <c r="C102" s="75" t="s">
        <v>730</v>
      </c>
      <c r="D102" s="75" t="s">
        <v>735</v>
      </c>
      <c r="E102" s="120" t="s">
        <v>910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21" t="s">
        <v>390</v>
      </c>
      <c r="B103" s="117" t="s">
        <v>26</v>
      </c>
      <c r="C103" s="117" t="s">
        <v>730</v>
      </c>
      <c r="D103" s="117" t="s">
        <v>735</v>
      </c>
      <c r="E103" s="118" t="s">
        <v>767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22" t="s">
        <v>388</v>
      </c>
      <c r="B104" s="119" t="s">
        <v>26</v>
      </c>
      <c r="C104" s="119" t="s">
        <v>730</v>
      </c>
      <c r="D104" s="119" t="s">
        <v>735</v>
      </c>
      <c r="E104" s="121" t="s">
        <v>768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3" t="s">
        <v>866</v>
      </c>
      <c r="B105" s="75" t="s">
        <v>26</v>
      </c>
      <c r="C105" s="75" t="s">
        <v>730</v>
      </c>
      <c r="D105" s="75" t="s">
        <v>735</v>
      </c>
      <c r="E105" s="120" t="s">
        <v>768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8" t="s">
        <v>392</v>
      </c>
      <c r="B106" s="108" t="s">
        <v>26</v>
      </c>
      <c r="C106" s="108" t="s">
        <v>730</v>
      </c>
      <c r="D106" s="108" t="s">
        <v>23</v>
      </c>
      <c r="E106" s="109" t="s">
        <v>744</v>
      </c>
      <c r="F106" s="108"/>
      <c r="G106" s="110">
        <f>G107</f>
        <v>45</v>
      </c>
      <c r="H106" s="110">
        <f t="shared" ref="H106:I108" si="40">H107</f>
        <v>0</v>
      </c>
      <c r="I106" s="110">
        <f t="shared" si="40"/>
        <v>0</v>
      </c>
      <c r="J106" s="105">
        <f t="shared" si="28"/>
        <v>45</v>
      </c>
    </row>
    <row r="107" spans="1:10" ht="51" outlineLevel="1">
      <c r="A107" s="219" t="s">
        <v>438</v>
      </c>
      <c r="B107" s="111" t="s">
        <v>26</v>
      </c>
      <c r="C107" s="111" t="s">
        <v>730</v>
      </c>
      <c r="D107" s="111" t="s">
        <v>23</v>
      </c>
      <c r="E107" s="112" t="s">
        <v>582</v>
      </c>
      <c r="F107" s="111"/>
      <c r="G107" s="113">
        <f>G108</f>
        <v>45</v>
      </c>
      <c r="H107" s="113">
        <f t="shared" si="40"/>
        <v>0</v>
      </c>
      <c r="I107" s="113">
        <f t="shared" si="40"/>
        <v>0</v>
      </c>
      <c r="J107" s="105">
        <f t="shared" si="28"/>
        <v>45</v>
      </c>
    </row>
    <row r="108" spans="1:10" outlineLevel="1">
      <c r="A108" s="220" t="s">
        <v>364</v>
      </c>
      <c r="B108" s="114" t="s">
        <v>26</v>
      </c>
      <c r="C108" s="114" t="s">
        <v>730</v>
      </c>
      <c r="D108" s="114" t="s">
        <v>23</v>
      </c>
      <c r="E108" s="115" t="s">
        <v>741</v>
      </c>
      <c r="F108" s="114"/>
      <c r="G108" s="113">
        <f>G109</f>
        <v>45</v>
      </c>
      <c r="H108" s="113">
        <f t="shared" si="40"/>
        <v>0</v>
      </c>
      <c r="I108" s="113">
        <f t="shared" si="40"/>
        <v>0</v>
      </c>
      <c r="J108" s="105">
        <f t="shared" si="28"/>
        <v>45</v>
      </c>
    </row>
    <row r="109" spans="1:10" ht="25.5" outlineLevel="1">
      <c r="A109" s="221" t="s">
        <v>369</v>
      </c>
      <c r="B109" s="117" t="s">
        <v>26</v>
      </c>
      <c r="C109" s="117" t="s">
        <v>730</v>
      </c>
      <c r="D109" s="117" t="s">
        <v>23</v>
      </c>
      <c r="E109" s="118" t="s">
        <v>586</v>
      </c>
      <c r="F109" s="117"/>
      <c r="G109" s="113">
        <f>G110+G112+G114</f>
        <v>45</v>
      </c>
      <c r="H109" s="113">
        <f t="shared" ref="H109:I109" si="41">H110+H112+H114</f>
        <v>0</v>
      </c>
      <c r="I109" s="113">
        <f t="shared" si="41"/>
        <v>0</v>
      </c>
      <c r="J109" s="105">
        <f t="shared" si="28"/>
        <v>45</v>
      </c>
    </row>
    <row r="110" spans="1:10" ht="38.25" outlineLevel="1">
      <c r="A110" s="222" t="s">
        <v>453</v>
      </c>
      <c r="B110" s="119" t="s">
        <v>26</v>
      </c>
      <c r="C110" s="119" t="s">
        <v>730</v>
      </c>
      <c r="D110" s="119" t="s">
        <v>23</v>
      </c>
      <c r="E110" s="121" t="s">
        <v>769</v>
      </c>
      <c r="F110" s="119"/>
      <c r="G110" s="113">
        <f>G111</f>
        <v>45</v>
      </c>
      <c r="H110" s="113">
        <f t="shared" ref="H110:I110" si="42">H111</f>
        <v>0</v>
      </c>
      <c r="I110" s="113">
        <f t="shared" si="42"/>
        <v>0</v>
      </c>
      <c r="J110" s="105">
        <f t="shared" si="28"/>
        <v>45</v>
      </c>
    </row>
    <row r="111" spans="1:10" ht="63.75" outlineLevel="1">
      <c r="A111" s="223" t="s">
        <v>865</v>
      </c>
      <c r="B111" s="75" t="s">
        <v>26</v>
      </c>
      <c r="C111" s="75" t="s">
        <v>730</v>
      </c>
      <c r="D111" s="75" t="s">
        <v>23</v>
      </c>
      <c r="E111" s="120" t="s">
        <v>769</v>
      </c>
      <c r="F111" s="75" t="s">
        <v>55</v>
      </c>
      <c r="G111" s="113">
        <f>'Бюджетная роспись'!J243/1000</f>
        <v>45</v>
      </c>
      <c r="H111" s="113">
        <f>'Бюджетная роспись'!M243/1000</f>
        <v>0</v>
      </c>
      <c r="I111" s="113">
        <f>'Бюджетная роспись'!N243/1000</f>
        <v>0</v>
      </c>
      <c r="J111" s="105">
        <f t="shared" si="28"/>
        <v>45</v>
      </c>
    </row>
    <row r="112" spans="1:10" ht="25.5" outlineLevel="1">
      <c r="A112" s="222" t="s">
        <v>912</v>
      </c>
      <c r="B112" s="119" t="s">
        <v>26</v>
      </c>
      <c r="C112" s="119" t="s">
        <v>730</v>
      </c>
      <c r="D112" s="119" t="s">
        <v>23</v>
      </c>
      <c r="E112" s="121" t="s">
        <v>911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3" t="s">
        <v>913</v>
      </c>
      <c r="B113" s="75" t="s">
        <v>26</v>
      </c>
      <c r="C113" s="75" t="s">
        <v>730</v>
      </c>
      <c r="D113" s="75" t="s">
        <v>23</v>
      </c>
      <c r="E113" s="121" t="s">
        <v>911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22" t="s">
        <v>393</v>
      </c>
      <c r="B114" s="119" t="s">
        <v>26</v>
      </c>
      <c r="C114" s="119" t="s">
        <v>730</v>
      </c>
      <c r="D114" s="119" t="s">
        <v>23</v>
      </c>
      <c r="E114" s="121" t="s">
        <v>770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3" t="s">
        <v>864</v>
      </c>
      <c r="B115" s="75" t="s">
        <v>26</v>
      </c>
      <c r="C115" s="75" t="s">
        <v>730</v>
      </c>
      <c r="D115" s="75" t="s">
        <v>23</v>
      </c>
      <c r="E115" s="120" t="s">
        <v>770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4" t="s">
        <v>394</v>
      </c>
      <c r="B116" s="72" t="s">
        <v>26</v>
      </c>
      <c r="C116" s="72" t="s">
        <v>731</v>
      </c>
      <c r="D116" s="72" t="s">
        <v>734</v>
      </c>
      <c r="E116" s="106" t="s">
        <v>744</v>
      </c>
      <c r="F116" s="72"/>
      <c r="G116" s="107">
        <f>G117+G125+G141+G183</f>
        <v>2057.5702300000003</v>
      </c>
      <c r="H116" s="107">
        <f>H117+H125+H141+H183</f>
        <v>820.86023</v>
      </c>
      <c r="I116" s="107">
        <f>I117+I125+I141+I183</f>
        <v>807.24023</v>
      </c>
      <c r="J116" s="105">
        <f t="shared" si="28"/>
        <v>3685.6706900000004</v>
      </c>
    </row>
    <row r="117" spans="1:10">
      <c r="A117" s="218" t="s">
        <v>395</v>
      </c>
      <c r="B117" s="108" t="s">
        <v>26</v>
      </c>
      <c r="C117" s="108" t="s">
        <v>731</v>
      </c>
      <c r="D117" s="108" t="s">
        <v>727</v>
      </c>
      <c r="E117" s="109" t="s">
        <v>744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9" t="s">
        <v>438</v>
      </c>
      <c r="B118" s="111" t="s">
        <v>26</v>
      </c>
      <c r="C118" s="111" t="s">
        <v>731</v>
      </c>
      <c r="D118" s="111" t="s">
        <v>727</v>
      </c>
      <c r="E118" s="112" t="s">
        <v>582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20" t="s">
        <v>396</v>
      </c>
      <c r="B119" s="114" t="s">
        <v>26</v>
      </c>
      <c r="C119" s="114" t="s">
        <v>731</v>
      </c>
      <c r="D119" s="114" t="s">
        <v>727</v>
      </c>
      <c r="E119" s="115" t="s">
        <v>771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21" t="s">
        <v>397</v>
      </c>
      <c r="B120" s="117" t="s">
        <v>26</v>
      </c>
      <c r="C120" s="117" t="s">
        <v>731</v>
      </c>
      <c r="D120" s="117" t="s">
        <v>727</v>
      </c>
      <c r="E120" s="118" t="s">
        <v>772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22" t="s">
        <v>398</v>
      </c>
      <c r="B121" s="119" t="s">
        <v>26</v>
      </c>
      <c r="C121" s="119" t="s">
        <v>731</v>
      </c>
      <c r="D121" s="119" t="s">
        <v>727</v>
      </c>
      <c r="E121" s="121" t="s">
        <v>773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3" t="s">
        <v>863</v>
      </c>
      <c r="B122" s="75" t="s">
        <v>26</v>
      </c>
      <c r="C122" s="75" t="s">
        <v>731</v>
      </c>
      <c r="D122" s="75" t="s">
        <v>727</v>
      </c>
      <c r="E122" s="120" t="s">
        <v>773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22" t="s">
        <v>452</v>
      </c>
      <c r="B123" s="119" t="s">
        <v>26</v>
      </c>
      <c r="C123" s="119" t="s">
        <v>731</v>
      </c>
      <c r="D123" s="119" t="s">
        <v>727</v>
      </c>
      <c r="E123" s="122" t="s">
        <v>774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3" t="s">
        <v>862</v>
      </c>
      <c r="B124" s="75" t="s">
        <v>26</v>
      </c>
      <c r="C124" s="119" t="s">
        <v>731</v>
      </c>
      <c r="D124" s="119" t="s">
        <v>727</v>
      </c>
      <c r="E124" s="122" t="s">
        <v>774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8" t="s">
        <v>399</v>
      </c>
      <c r="B125" s="108" t="s">
        <v>26</v>
      </c>
      <c r="C125" s="108" t="s">
        <v>731</v>
      </c>
      <c r="D125" s="108" t="s">
        <v>728</v>
      </c>
      <c r="E125" s="109" t="s">
        <v>744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0</v>
      </c>
      <c r="J125" s="105">
        <f t="shared" si="28"/>
        <v>0</v>
      </c>
    </row>
    <row r="126" spans="1:10" ht="51" outlineLevel="1">
      <c r="A126" s="219" t="s">
        <v>438</v>
      </c>
      <c r="B126" s="111" t="s">
        <v>26</v>
      </c>
      <c r="C126" s="111" t="s">
        <v>731</v>
      </c>
      <c r="D126" s="111" t="s">
        <v>728</v>
      </c>
      <c r="E126" s="112" t="s">
        <v>582</v>
      </c>
      <c r="F126" s="111"/>
      <c r="G126" s="113">
        <f>G127</f>
        <v>0</v>
      </c>
      <c r="H126" s="113">
        <f t="shared" si="48"/>
        <v>0</v>
      </c>
      <c r="I126" s="113">
        <f t="shared" si="48"/>
        <v>0</v>
      </c>
      <c r="J126" s="105">
        <f t="shared" si="28"/>
        <v>0</v>
      </c>
    </row>
    <row r="127" spans="1:10" ht="38.25" outlineLevel="1">
      <c r="A127" s="220" t="s">
        <v>396</v>
      </c>
      <c r="B127" s="114" t="s">
        <v>26</v>
      </c>
      <c r="C127" s="114" t="s">
        <v>731</v>
      </c>
      <c r="D127" s="114" t="s">
        <v>728</v>
      </c>
      <c r="E127" s="115" t="s">
        <v>771</v>
      </c>
      <c r="F127" s="114"/>
      <c r="G127" s="113">
        <f>G128</f>
        <v>0</v>
      </c>
      <c r="H127" s="113">
        <f t="shared" si="48"/>
        <v>0</v>
      </c>
      <c r="I127" s="113">
        <f t="shared" si="48"/>
        <v>0</v>
      </c>
      <c r="J127" s="105">
        <f t="shared" si="28"/>
        <v>0</v>
      </c>
    </row>
    <row r="128" spans="1:10" ht="38.25" outlineLevel="1">
      <c r="A128" s="221" t="s">
        <v>397</v>
      </c>
      <c r="B128" s="117" t="s">
        <v>26</v>
      </c>
      <c r="C128" s="117" t="s">
        <v>731</v>
      </c>
      <c r="D128" s="117" t="s">
        <v>728</v>
      </c>
      <c r="E128" s="118" t="s">
        <v>772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0</v>
      </c>
      <c r="J128" s="105">
        <f t="shared" si="28"/>
        <v>0</v>
      </c>
    </row>
    <row r="129" spans="1:10" ht="51" outlineLevel="1">
      <c r="A129" s="222" t="s">
        <v>400</v>
      </c>
      <c r="B129" s="119" t="s">
        <v>26</v>
      </c>
      <c r="C129" s="119" t="s">
        <v>731</v>
      </c>
      <c r="D129" s="119" t="s">
        <v>728</v>
      </c>
      <c r="E129" s="121" t="s">
        <v>775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3" t="s">
        <v>856</v>
      </c>
      <c r="B130" s="75" t="s">
        <v>26</v>
      </c>
      <c r="C130" s="75" t="s">
        <v>731</v>
      </c>
      <c r="D130" s="75" t="s">
        <v>728</v>
      </c>
      <c r="E130" s="120" t="s">
        <v>775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22" t="s">
        <v>401</v>
      </c>
      <c r="B131" s="119" t="s">
        <v>26</v>
      </c>
      <c r="C131" s="119" t="s">
        <v>731</v>
      </c>
      <c r="D131" s="119" t="s">
        <v>728</v>
      </c>
      <c r="E131" s="121" t="s">
        <v>776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3" t="s">
        <v>861</v>
      </c>
      <c r="B132" s="75" t="s">
        <v>26</v>
      </c>
      <c r="C132" s="75" t="s">
        <v>731</v>
      </c>
      <c r="D132" s="75" t="s">
        <v>728</v>
      </c>
      <c r="E132" s="120" t="s">
        <v>776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22" t="s">
        <v>451</v>
      </c>
      <c r="B133" s="119" t="s">
        <v>26</v>
      </c>
      <c r="C133" s="119" t="s">
        <v>731</v>
      </c>
      <c r="D133" s="119" t="s">
        <v>728</v>
      </c>
      <c r="E133" s="121" t="s">
        <v>777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3" t="s">
        <v>860</v>
      </c>
      <c r="B134" s="75" t="s">
        <v>26</v>
      </c>
      <c r="C134" s="75" t="s">
        <v>731</v>
      </c>
      <c r="D134" s="75" t="s">
        <v>728</v>
      </c>
      <c r="E134" s="120" t="s">
        <v>777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22" t="s">
        <v>402</v>
      </c>
      <c r="B135" s="119" t="s">
        <v>26</v>
      </c>
      <c r="C135" s="119" t="s">
        <v>731</v>
      </c>
      <c r="D135" s="119" t="s">
        <v>728</v>
      </c>
      <c r="E135" s="121" t="s">
        <v>778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3" t="s">
        <v>859</v>
      </c>
      <c r="B136" s="75" t="s">
        <v>26</v>
      </c>
      <c r="C136" s="75" t="s">
        <v>731</v>
      </c>
      <c r="D136" s="75" t="s">
        <v>728</v>
      </c>
      <c r="E136" s="120" t="s">
        <v>778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22" t="s">
        <v>403</v>
      </c>
      <c r="B137" s="119" t="s">
        <v>26</v>
      </c>
      <c r="C137" s="119" t="s">
        <v>731</v>
      </c>
      <c r="D137" s="119" t="s">
        <v>728</v>
      </c>
      <c r="E137" s="121" t="s">
        <v>779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3" t="s">
        <v>858</v>
      </c>
      <c r="B138" s="75" t="s">
        <v>26</v>
      </c>
      <c r="C138" s="75" t="s">
        <v>731</v>
      </c>
      <c r="D138" s="75" t="s">
        <v>728</v>
      </c>
      <c r="E138" s="120" t="s">
        <v>779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3" t="s">
        <v>808</v>
      </c>
      <c r="B139" s="75" t="s">
        <v>26</v>
      </c>
      <c r="C139" s="75" t="s">
        <v>731</v>
      </c>
      <c r="D139" s="75" t="s">
        <v>728</v>
      </c>
      <c r="E139" s="120" t="s">
        <v>807</v>
      </c>
      <c r="F139" s="75"/>
      <c r="G139" s="113">
        <f>G140</f>
        <v>0</v>
      </c>
      <c r="H139" s="113">
        <f>H140</f>
        <v>0</v>
      </c>
      <c r="I139" s="113">
        <f>I140</f>
        <v>0</v>
      </c>
      <c r="J139" s="105">
        <f t="shared" si="28"/>
        <v>0</v>
      </c>
    </row>
    <row r="140" spans="1:10" ht="89.25" outlineLevel="1">
      <c r="A140" s="223" t="s">
        <v>857</v>
      </c>
      <c r="B140" s="75" t="s">
        <v>26</v>
      </c>
      <c r="C140" s="75" t="s">
        <v>731</v>
      </c>
      <c r="D140" s="75" t="s">
        <v>728</v>
      </c>
      <c r="E140" s="120" t="s">
        <v>807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0</v>
      </c>
      <c r="J140" s="105">
        <f t="shared" ref="J140:J205" si="55">G140+H140+I140</f>
        <v>0</v>
      </c>
    </row>
    <row r="141" spans="1:10">
      <c r="A141" s="218" t="s">
        <v>404</v>
      </c>
      <c r="B141" s="108" t="s">
        <v>26</v>
      </c>
      <c r="C141" s="108" t="s">
        <v>731</v>
      </c>
      <c r="D141" s="108" t="s">
        <v>729</v>
      </c>
      <c r="E141" s="109" t="s">
        <v>744</v>
      </c>
      <c r="F141" s="108"/>
      <c r="G141" s="110">
        <f>G142</f>
        <v>2057.5702300000003</v>
      </c>
      <c r="H141" s="110">
        <f t="shared" ref="H141:I142" si="56">H142</f>
        <v>820.86023</v>
      </c>
      <c r="I141" s="110">
        <f t="shared" si="56"/>
        <v>807.24023</v>
      </c>
      <c r="J141" s="105">
        <f t="shared" si="55"/>
        <v>3685.6706900000004</v>
      </c>
    </row>
    <row r="142" spans="1:10" ht="51" outlineLevel="1">
      <c r="A142" s="219" t="s">
        <v>438</v>
      </c>
      <c r="B142" s="111" t="s">
        <v>26</v>
      </c>
      <c r="C142" s="111" t="s">
        <v>731</v>
      </c>
      <c r="D142" s="111" t="s">
        <v>729</v>
      </c>
      <c r="E142" s="112" t="s">
        <v>582</v>
      </c>
      <c r="F142" s="111"/>
      <c r="G142" s="113">
        <f>G143</f>
        <v>2057.5702300000003</v>
      </c>
      <c r="H142" s="113">
        <f t="shared" si="56"/>
        <v>820.86023</v>
      </c>
      <c r="I142" s="113">
        <f t="shared" si="56"/>
        <v>807.24023</v>
      </c>
      <c r="J142" s="105">
        <f t="shared" si="55"/>
        <v>3685.6706900000004</v>
      </c>
    </row>
    <row r="143" spans="1:10" ht="38.25" outlineLevel="1">
      <c r="A143" s="220" t="s">
        <v>396</v>
      </c>
      <c r="B143" s="114" t="s">
        <v>26</v>
      </c>
      <c r="C143" s="114" t="s">
        <v>731</v>
      </c>
      <c r="D143" s="114" t="s">
        <v>729</v>
      </c>
      <c r="E143" s="115" t="s">
        <v>771</v>
      </c>
      <c r="F143" s="114"/>
      <c r="G143" s="113">
        <f>G144+G180</f>
        <v>2057.5702300000003</v>
      </c>
      <c r="H143" s="113">
        <f t="shared" ref="H143:I143" si="57">H144+H180</f>
        <v>820.86023</v>
      </c>
      <c r="I143" s="113">
        <f t="shared" si="57"/>
        <v>807.24023</v>
      </c>
      <c r="J143" s="105">
        <f t="shared" si="55"/>
        <v>3685.6706900000004</v>
      </c>
    </row>
    <row r="144" spans="1:10" ht="25.5" outlineLevel="1">
      <c r="A144" s="221" t="s">
        <v>405</v>
      </c>
      <c r="B144" s="117" t="s">
        <v>26</v>
      </c>
      <c r="C144" s="117" t="s">
        <v>731</v>
      </c>
      <c r="D144" s="117" t="s">
        <v>729</v>
      </c>
      <c r="E144" s="118" t="s">
        <v>780</v>
      </c>
      <c r="F144" s="117"/>
      <c r="G144" s="113">
        <f>G145+G147+G149+G151+G153+G155+G158+G161+G163+G166+G168+G170+G173+G176+G178</f>
        <v>2057.5702300000003</v>
      </c>
      <c r="H144" s="113">
        <f t="shared" ref="H144:I144" si="58">H149+H151+H155+H158+H161+H163+H166+H168+H170+H173+H176+H178+H145+H147</f>
        <v>820.86023</v>
      </c>
      <c r="I144" s="113">
        <f t="shared" si="58"/>
        <v>807.24023</v>
      </c>
      <c r="J144" s="105">
        <f t="shared" si="55"/>
        <v>3685.6706900000004</v>
      </c>
    </row>
    <row r="145" spans="1:10" ht="25.5" outlineLevel="1">
      <c r="A145" s="221" t="s">
        <v>915</v>
      </c>
      <c r="B145" s="117" t="s">
        <v>26</v>
      </c>
      <c r="C145" s="117" t="s">
        <v>731</v>
      </c>
      <c r="D145" s="117" t="s">
        <v>729</v>
      </c>
      <c r="E145" s="118" t="s">
        <v>914</v>
      </c>
      <c r="F145" s="117"/>
      <c r="G145" s="113">
        <f>G146</f>
        <v>0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0</v>
      </c>
    </row>
    <row r="146" spans="1:10" ht="51" outlineLevel="1">
      <c r="A146" s="221" t="s">
        <v>916</v>
      </c>
      <c r="B146" s="117" t="s">
        <v>26</v>
      </c>
      <c r="C146" s="117" t="s">
        <v>731</v>
      </c>
      <c r="D146" s="117" t="s">
        <v>729</v>
      </c>
      <c r="E146" s="118" t="s">
        <v>914</v>
      </c>
      <c r="F146" s="117" t="s">
        <v>55</v>
      </c>
      <c r="G146" s="113">
        <f>'Бюджетная роспись'!J310/1000</f>
        <v>0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0</v>
      </c>
    </row>
    <row r="147" spans="1:10" ht="38.25" outlineLevel="1">
      <c r="A147" s="221" t="s">
        <v>918</v>
      </c>
      <c r="B147" s="117" t="s">
        <v>26</v>
      </c>
      <c r="C147" s="117" t="s">
        <v>731</v>
      </c>
      <c r="D147" s="117" t="s">
        <v>729</v>
      </c>
      <c r="E147" s="118" t="s">
        <v>917</v>
      </c>
      <c r="F147" s="117"/>
      <c r="G147" s="113">
        <f>G148</f>
        <v>472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472</v>
      </c>
    </row>
    <row r="148" spans="1:10" ht="63.75" outlineLevel="1">
      <c r="A148" s="221" t="s">
        <v>919</v>
      </c>
      <c r="B148" s="117" t="s">
        <v>26</v>
      </c>
      <c r="C148" s="117" t="s">
        <v>731</v>
      </c>
      <c r="D148" s="117" t="s">
        <v>729</v>
      </c>
      <c r="E148" s="118" t="s">
        <v>917</v>
      </c>
      <c r="F148" s="117" t="s">
        <v>55</v>
      </c>
      <c r="G148" s="113">
        <f>'Бюджетная роспись'!J315/1000</f>
        <v>472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472</v>
      </c>
    </row>
    <row r="149" spans="1:10" ht="51" outlineLevel="1">
      <c r="A149" s="222" t="s">
        <v>400</v>
      </c>
      <c r="B149" s="119" t="s">
        <v>26</v>
      </c>
      <c r="C149" s="119" t="s">
        <v>731</v>
      </c>
      <c r="D149" s="119" t="s">
        <v>729</v>
      </c>
      <c r="E149" s="121" t="s">
        <v>781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3" t="s">
        <v>856</v>
      </c>
      <c r="B150" s="75" t="s">
        <v>26</v>
      </c>
      <c r="C150" s="75" t="s">
        <v>731</v>
      </c>
      <c r="D150" s="75" t="s">
        <v>729</v>
      </c>
      <c r="E150" s="120" t="s">
        <v>781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22" t="s">
        <v>450</v>
      </c>
      <c r="B151" s="119" t="s">
        <v>26</v>
      </c>
      <c r="C151" s="119" t="s">
        <v>731</v>
      </c>
      <c r="D151" s="119" t="s">
        <v>729</v>
      </c>
      <c r="E151" s="121" t="s">
        <v>782</v>
      </c>
      <c r="F151" s="119"/>
      <c r="G151" s="113">
        <f>G152</f>
        <v>540.6</v>
      </c>
      <c r="H151" s="113">
        <f t="shared" ref="H151:I151" si="62">H152</f>
        <v>417.3</v>
      </c>
      <c r="I151" s="113">
        <f t="shared" si="62"/>
        <v>417.3</v>
      </c>
      <c r="J151" s="105">
        <f t="shared" si="55"/>
        <v>1375.2</v>
      </c>
    </row>
    <row r="152" spans="1:10" ht="63.75" outlineLevel="1">
      <c r="A152" s="223" t="s">
        <v>855</v>
      </c>
      <c r="B152" s="75" t="s">
        <v>26</v>
      </c>
      <c r="C152" s="75" t="s">
        <v>731</v>
      </c>
      <c r="D152" s="75" t="s">
        <v>729</v>
      </c>
      <c r="E152" s="120" t="s">
        <v>782</v>
      </c>
      <c r="F152" s="75" t="s">
        <v>55</v>
      </c>
      <c r="G152" s="113">
        <f>'Бюджетная роспись'!J326/1000</f>
        <v>540.6</v>
      </c>
      <c r="H152" s="113">
        <f>'Бюджетная роспись'!M326/1000</f>
        <v>417.3</v>
      </c>
      <c r="I152" s="113">
        <f>'Бюджетная роспись'!N326/1000</f>
        <v>417.3</v>
      </c>
      <c r="J152" s="105">
        <f t="shared" si="55"/>
        <v>1375.2</v>
      </c>
    </row>
    <row r="153" spans="1:10" ht="38.25" outlineLevel="1">
      <c r="A153" s="223" t="s">
        <v>929</v>
      </c>
      <c r="B153" s="119" t="s">
        <v>26</v>
      </c>
      <c r="C153" s="119" t="s">
        <v>731</v>
      </c>
      <c r="D153" s="119" t="s">
        <v>729</v>
      </c>
      <c r="E153" s="121" t="s">
        <v>928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3" t="s">
        <v>930</v>
      </c>
      <c r="B154" s="75" t="s">
        <v>26</v>
      </c>
      <c r="C154" s="75" t="s">
        <v>731</v>
      </c>
      <c r="D154" s="75" t="s">
        <v>729</v>
      </c>
      <c r="E154" s="120" t="s">
        <v>928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22" t="s">
        <v>406</v>
      </c>
      <c r="B155" s="119" t="s">
        <v>26</v>
      </c>
      <c r="C155" s="119" t="s">
        <v>731</v>
      </c>
      <c r="D155" s="119" t="s">
        <v>729</v>
      </c>
      <c r="E155" s="121" t="s">
        <v>783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3" t="s">
        <v>842</v>
      </c>
      <c r="B156" s="75" t="s">
        <v>26</v>
      </c>
      <c r="C156" s="75" t="s">
        <v>731</v>
      </c>
      <c r="D156" s="75" t="s">
        <v>729</v>
      </c>
      <c r="E156" s="120" t="s">
        <v>783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3" t="s">
        <v>854</v>
      </c>
      <c r="B157" s="75" t="s">
        <v>26</v>
      </c>
      <c r="C157" s="75" t="s">
        <v>731</v>
      </c>
      <c r="D157" s="75" t="s">
        <v>729</v>
      </c>
      <c r="E157" s="120" t="s">
        <v>783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22" t="s">
        <v>407</v>
      </c>
      <c r="B158" s="119" t="s">
        <v>26</v>
      </c>
      <c r="C158" s="119" t="s">
        <v>731</v>
      </c>
      <c r="D158" s="119" t="s">
        <v>729</v>
      </c>
      <c r="E158" s="121" t="s">
        <v>784</v>
      </c>
      <c r="F158" s="119"/>
      <c r="G158" s="113">
        <f>G159+G160</f>
        <v>0</v>
      </c>
      <c r="H158" s="113">
        <f t="shared" ref="H158:I158" si="65">H159+H160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3" t="s">
        <v>853</v>
      </c>
      <c r="B159" s="75" t="s">
        <v>26</v>
      </c>
      <c r="C159" s="75" t="s">
        <v>731</v>
      </c>
      <c r="D159" s="75" t="s">
        <v>729</v>
      </c>
      <c r="E159" s="120" t="s">
        <v>784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3" t="s">
        <v>942</v>
      </c>
      <c r="B160" s="265" t="s">
        <v>26</v>
      </c>
      <c r="C160" s="265" t="s">
        <v>731</v>
      </c>
      <c r="D160" s="265" t="s">
        <v>729</v>
      </c>
      <c r="E160" s="266" t="s">
        <v>784</v>
      </c>
      <c r="F160" s="265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2" t="s">
        <v>851</v>
      </c>
      <c r="B161" s="119" t="s">
        <v>26</v>
      </c>
      <c r="C161" s="119" t="s">
        <v>731</v>
      </c>
      <c r="D161" s="119" t="s">
        <v>729</v>
      </c>
      <c r="E161" s="121" t="s">
        <v>785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3" t="s">
        <v>852</v>
      </c>
      <c r="B162" s="75" t="s">
        <v>26</v>
      </c>
      <c r="C162" s="75" t="s">
        <v>731</v>
      </c>
      <c r="D162" s="75" t="s">
        <v>729</v>
      </c>
      <c r="E162" s="120" t="s">
        <v>785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22" t="s">
        <v>408</v>
      </c>
      <c r="B163" s="119" t="s">
        <v>26</v>
      </c>
      <c r="C163" s="119" t="s">
        <v>731</v>
      </c>
      <c r="D163" s="119" t="s">
        <v>729</v>
      </c>
      <c r="E163" s="121" t="s">
        <v>786</v>
      </c>
      <c r="F163" s="119"/>
      <c r="G163" s="113">
        <f>G164+G165</f>
        <v>5</v>
      </c>
      <c r="H163" s="113">
        <f t="shared" ref="H163:I163" si="67">H164+H165</f>
        <v>0</v>
      </c>
      <c r="I163" s="113">
        <f t="shared" si="67"/>
        <v>0</v>
      </c>
      <c r="J163" s="105">
        <f t="shared" si="55"/>
        <v>5</v>
      </c>
    </row>
    <row r="164" spans="1:10" ht="63.75" outlineLevel="1">
      <c r="A164" s="223" t="s">
        <v>850</v>
      </c>
      <c r="B164" s="75" t="s">
        <v>26</v>
      </c>
      <c r="C164" s="75" t="s">
        <v>731</v>
      </c>
      <c r="D164" s="75" t="s">
        <v>729</v>
      </c>
      <c r="E164" s="120" t="s">
        <v>786</v>
      </c>
      <c r="F164" s="75" t="s">
        <v>55</v>
      </c>
      <c r="G164" s="113">
        <f>'Бюджетная роспись'!J370/1000</f>
        <v>5</v>
      </c>
      <c r="H164" s="113">
        <f>'Бюджетная роспись'!M370/1000</f>
        <v>0</v>
      </c>
      <c r="I164" s="113">
        <f>'Бюджетная роспись'!N370/1000</f>
        <v>0</v>
      </c>
      <c r="J164" s="105">
        <f t="shared" si="55"/>
        <v>5</v>
      </c>
    </row>
    <row r="165" spans="1:10" ht="63.75" outlineLevel="1">
      <c r="A165" s="223" t="s">
        <v>943</v>
      </c>
      <c r="B165" s="265" t="s">
        <v>26</v>
      </c>
      <c r="C165" s="265" t="s">
        <v>731</v>
      </c>
      <c r="D165" s="265" t="s">
        <v>729</v>
      </c>
      <c r="E165" s="266" t="s">
        <v>786</v>
      </c>
      <c r="F165" s="265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2" t="s">
        <v>409</v>
      </c>
      <c r="B166" s="119" t="s">
        <v>26</v>
      </c>
      <c r="C166" s="119" t="s">
        <v>731</v>
      </c>
      <c r="D166" s="119" t="s">
        <v>729</v>
      </c>
      <c r="E166" s="121" t="s">
        <v>787</v>
      </c>
      <c r="F166" s="119"/>
      <c r="G166" s="113">
        <f>G167</f>
        <v>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0</v>
      </c>
    </row>
    <row r="167" spans="1:10" ht="76.5" outlineLevel="1">
      <c r="A167" s="223" t="s">
        <v>849</v>
      </c>
      <c r="B167" s="75" t="s">
        <v>26</v>
      </c>
      <c r="C167" s="75" t="s">
        <v>731</v>
      </c>
      <c r="D167" s="75" t="s">
        <v>729</v>
      </c>
      <c r="E167" s="120" t="s">
        <v>787</v>
      </c>
      <c r="F167" s="75" t="s">
        <v>55</v>
      </c>
      <c r="G167" s="113">
        <f>'Бюджетная роспись'!J382/1000</f>
        <v>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0</v>
      </c>
    </row>
    <row r="168" spans="1:10" ht="25.5" outlineLevel="1">
      <c r="A168" s="222" t="s">
        <v>410</v>
      </c>
      <c r="B168" s="119" t="s">
        <v>26</v>
      </c>
      <c r="C168" s="119" t="s">
        <v>731</v>
      </c>
      <c r="D168" s="119" t="s">
        <v>729</v>
      </c>
      <c r="E168" s="121" t="s">
        <v>788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3" t="s">
        <v>848</v>
      </c>
      <c r="B169" s="75" t="s">
        <v>26</v>
      </c>
      <c r="C169" s="75" t="s">
        <v>731</v>
      </c>
      <c r="D169" s="75" t="s">
        <v>729</v>
      </c>
      <c r="E169" s="120" t="s">
        <v>788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22" t="s">
        <v>411</v>
      </c>
      <c r="B170" s="119" t="s">
        <v>26</v>
      </c>
      <c r="C170" s="119" t="s">
        <v>731</v>
      </c>
      <c r="D170" s="119" t="s">
        <v>729</v>
      </c>
      <c r="E170" s="121" t="s">
        <v>789</v>
      </c>
      <c r="F170" s="119"/>
      <c r="G170" s="113">
        <f>G171+G172</f>
        <v>336.61</v>
      </c>
      <c r="H170" s="113">
        <f t="shared" ref="H170:I170" si="70">H171+H172</f>
        <v>180.2</v>
      </c>
      <c r="I170" s="113">
        <f t="shared" si="70"/>
        <v>166.58</v>
      </c>
      <c r="J170" s="105">
        <f t="shared" si="55"/>
        <v>683.39</v>
      </c>
    </row>
    <row r="171" spans="1:10" ht="51" outlineLevel="1">
      <c r="A171" s="223" t="s">
        <v>846</v>
      </c>
      <c r="B171" s="75" t="s">
        <v>26</v>
      </c>
      <c r="C171" s="75" t="s">
        <v>731</v>
      </c>
      <c r="D171" s="75" t="s">
        <v>729</v>
      </c>
      <c r="E171" s="120" t="s">
        <v>789</v>
      </c>
      <c r="F171" s="75" t="s">
        <v>55</v>
      </c>
      <c r="G171" s="113">
        <f>'Бюджетная роспись'!J394/1000</f>
        <v>336.61</v>
      </c>
      <c r="H171" s="113">
        <f>'Бюджетная роспись'!M394/1000</f>
        <v>180.2</v>
      </c>
      <c r="I171" s="113">
        <f>'Бюджетная роспись'!N394/1000</f>
        <v>166.58</v>
      </c>
      <c r="J171" s="105">
        <f t="shared" si="55"/>
        <v>683.39</v>
      </c>
    </row>
    <row r="172" spans="1:10" ht="38.25" outlineLevel="1">
      <c r="A172" s="223" t="s">
        <v>847</v>
      </c>
      <c r="B172" s="75" t="s">
        <v>26</v>
      </c>
      <c r="C172" s="75" t="s">
        <v>731</v>
      </c>
      <c r="D172" s="75" t="s">
        <v>729</v>
      </c>
      <c r="E172" s="120" t="s">
        <v>789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22" t="s">
        <v>412</v>
      </c>
      <c r="B173" s="119" t="s">
        <v>26</v>
      </c>
      <c r="C173" s="119" t="s">
        <v>731</v>
      </c>
      <c r="D173" s="119" t="s">
        <v>729</v>
      </c>
      <c r="E173" s="121" t="s">
        <v>790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3" t="s">
        <v>844</v>
      </c>
      <c r="B174" s="75" t="s">
        <v>26</v>
      </c>
      <c r="C174" s="75" t="s">
        <v>731</v>
      </c>
      <c r="D174" s="75" t="s">
        <v>729</v>
      </c>
      <c r="E174" s="120" t="s">
        <v>790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3" t="s">
        <v>845</v>
      </c>
      <c r="B175" s="75" t="s">
        <v>26</v>
      </c>
      <c r="C175" s="75" t="s">
        <v>731</v>
      </c>
      <c r="D175" s="75" t="s">
        <v>729</v>
      </c>
      <c r="E175" s="120" t="s">
        <v>790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22" t="s">
        <v>413</v>
      </c>
      <c r="B176" s="119" t="s">
        <v>26</v>
      </c>
      <c r="C176" s="119" t="s">
        <v>731</v>
      </c>
      <c r="D176" s="119" t="s">
        <v>729</v>
      </c>
      <c r="E176" s="121" t="s">
        <v>791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3" t="s">
        <v>843</v>
      </c>
      <c r="B177" s="75" t="s">
        <v>26</v>
      </c>
      <c r="C177" s="75" t="s">
        <v>731</v>
      </c>
      <c r="D177" s="75" t="s">
        <v>729</v>
      </c>
      <c r="E177" s="120" t="s">
        <v>791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22" t="s">
        <v>406</v>
      </c>
      <c r="B178" s="119" t="s">
        <v>26</v>
      </c>
      <c r="C178" s="119" t="s">
        <v>731</v>
      </c>
      <c r="D178" s="119" t="s">
        <v>729</v>
      </c>
      <c r="E178" s="121" t="s">
        <v>792</v>
      </c>
      <c r="F178" s="119"/>
      <c r="G178" s="113">
        <f>G179</f>
        <v>703.36023</v>
      </c>
      <c r="H178" s="113">
        <f t="shared" ref="H178:I178" si="73">H179</f>
        <v>223.36023</v>
      </c>
      <c r="I178" s="113">
        <f t="shared" si="73"/>
        <v>223.36023</v>
      </c>
      <c r="J178" s="105">
        <f t="shared" si="55"/>
        <v>1150.08069</v>
      </c>
    </row>
    <row r="179" spans="1:10" ht="38.25" outlineLevel="1">
      <c r="A179" s="223" t="s">
        <v>842</v>
      </c>
      <c r="B179" s="75" t="s">
        <v>26</v>
      </c>
      <c r="C179" s="75" t="s">
        <v>731</v>
      </c>
      <c r="D179" s="75" t="s">
        <v>729</v>
      </c>
      <c r="E179" s="120" t="s">
        <v>792</v>
      </c>
      <c r="F179" s="75" t="s">
        <v>55</v>
      </c>
      <c r="G179" s="113">
        <f>'Бюджетная роспись'!J436/1000</f>
        <v>703.36023</v>
      </c>
      <c r="H179" s="113">
        <f>'Бюджетная роспись'!M436/1000</f>
        <v>223.36023</v>
      </c>
      <c r="I179" s="113">
        <f>'Бюджетная роспись'!N436/1000</f>
        <v>223.36023</v>
      </c>
      <c r="J179" s="105">
        <f t="shared" si="55"/>
        <v>1150.08069</v>
      </c>
    </row>
    <row r="180" spans="1:10" ht="25.5" outlineLevel="1">
      <c r="A180" s="221" t="s">
        <v>449</v>
      </c>
      <c r="B180" s="117" t="s">
        <v>26</v>
      </c>
      <c r="C180" s="117" t="s">
        <v>731</v>
      </c>
      <c r="D180" s="117" t="s">
        <v>729</v>
      </c>
      <c r="E180" s="121" t="s">
        <v>925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22" t="s">
        <v>414</v>
      </c>
      <c r="B181" s="119" t="s">
        <v>26</v>
      </c>
      <c r="C181" s="119" t="s">
        <v>731</v>
      </c>
      <c r="D181" s="119" t="s">
        <v>729</v>
      </c>
      <c r="E181" s="121" t="s">
        <v>925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3" t="s">
        <v>926</v>
      </c>
      <c r="B182" s="75" t="s">
        <v>26</v>
      </c>
      <c r="C182" s="75" t="s">
        <v>731</v>
      </c>
      <c r="D182" s="75" t="s">
        <v>729</v>
      </c>
      <c r="E182" s="121" t="s">
        <v>925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8" t="s">
        <v>415</v>
      </c>
      <c r="B183" s="108" t="s">
        <v>26</v>
      </c>
      <c r="C183" s="108" t="s">
        <v>731</v>
      </c>
      <c r="D183" s="108" t="s">
        <v>731</v>
      </c>
      <c r="E183" s="109" t="s">
        <v>744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9" t="s">
        <v>438</v>
      </c>
      <c r="B184" s="111" t="s">
        <v>26</v>
      </c>
      <c r="C184" s="111" t="s">
        <v>731</v>
      </c>
      <c r="D184" s="111" t="s">
        <v>731</v>
      </c>
      <c r="E184" s="112" t="s">
        <v>582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20" t="s">
        <v>396</v>
      </c>
      <c r="B185" s="114" t="s">
        <v>26</v>
      </c>
      <c r="C185" s="114" t="s">
        <v>731</v>
      </c>
      <c r="D185" s="114" t="s">
        <v>731</v>
      </c>
      <c r="E185" s="115" t="s">
        <v>771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21" t="s">
        <v>397</v>
      </c>
      <c r="B186" s="117" t="s">
        <v>26</v>
      </c>
      <c r="C186" s="117" t="s">
        <v>731</v>
      </c>
      <c r="D186" s="117" t="s">
        <v>731</v>
      </c>
      <c r="E186" s="118" t="s">
        <v>772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22" t="s">
        <v>416</v>
      </c>
      <c r="B187" s="119" t="s">
        <v>26</v>
      </c>
      <c r="C187" s="119" t="s">
        <v>731</v>
      </c>
      <c r="D187" s="119" t="s">
        <v>731</v>
      </c>
      <c r="E187" s="121" t="s">
        <v>793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3" t="s">
        <v>841</v>
      </c>
      <c r="B188" s="75" t="s">
        <v>26</v>
      </c>
      <c r="C188" s="75" t="s">
        <v>731</v>
      </c>
      <c r="D188" s="75" t="s">
        <v>731</v>
      </c>
      <c r="E188" s="120" t="s">
        <v>793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3" t="s">
        <v>920</v>
      </c>
      <c r="B189" s="75" t="s">
        <v>26</v>
      </c>
      <c r="C189" s="75" t="s">
        <v>731</v>
      </c>
      <c r="D189" s="75" t="s">
        <v>731</v>
      </c>
      <c r="E189" s="120" t="s">
        <v>922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3" t="s">
        <v>921</v>
      </c>
      <c r="B190" s="75" t="s">
        <v>26</v>
      </c>
      <c r="C190" s="75" t="s">
        <v>731</v>
      </c>
      <c r="D190" s="75" t="s">
        <v>731</v>
      </c>
      <c r="E190" s="120" t="s">
        <v>922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21" t="s">
        <v>448</v>
      </c>
      <c r="B191" s="117" t="s">
        <v>26</v>
      </c>
      <c r="C191" s="117" t="s">
        <v>731</v>
      </c>
      <c r="D191" s="117" t="s">
        <v>731</v>
      </c>
      <c r="E191" s="118" t="s">
        <v>780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22" t="s">
        <v>416</v>
      </c>
      <c r="B192" s="119" t="s">
        <v>26</v>
      </c>
      <c r="C192" s="119" t="s">
        <v>731</v>
      </c>
      <c r="D192" s="119" t="s">
        <v>731</v>
      </c>
      <c r="E192" s="121" t="s">
        <v>794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3" t="s">
        <v>841</v>
      </c>
      <c r="B193" s="75" t="s">
        <v>26</v>
      </c>
      <c r="C193" s="75" t="s">
        <v>731</v>
      </c>
      <c r="D193" s="75" t="s">
        <v>731</v>
      </c>
      <c r="E193" s="120" t="s">
        <v>794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4" t="s">
        <v>417</v>
      </c>
      <c r="B194" s="72" t="s">
        <v>26</v>
      </c>
      <c r="C194" s="72" t="s">
        <v>732</v>
      </c>
      <c r="D194" s="72" t="s">
        <v>734</v>
      </c>
      <c r="E194" s="106" t="s">
        <v>744</v>
      </c>
      <c r="F194" s="72"/>
      <c r="G194" s="107">
        <f>G195</f>
        <v>4346.3</v>
      </c>
      <c r="H194" s="107">
        <f t="shared" ref="H194:I196" si="81">H195</f>
        <v>533.20000000000005</v>
      </c>
      <c r="I194" s="107">
        <f t="shared" si="81"/>
        <v>610</v>
      </c>
      <c r="J194" s="105">
        <f t="shared" si="55"/>
        <v>5489.5</v>
      </c>
    </row>
    <row r="195" spans="1:10">
      <c r="A195" s="218" t="s">
        <v>418</v>
      </c>
      <c r="B195" s="108" t="s">
        <v>26</v>
      </c>
      <c r="C195" s="108" t="s">
        <v>732</v>
      </c>
      <c r="D195" s="108" t="s">
        <v>727</v>
      </c>
      <c r="E195" s="109" t="s">
        <v>744</v>
      </c>
      <c r="F195" s="108"/>
      <c r="G195" s="110">
        <f>G196</f>
        <v>4346.3</v>
      </c>
      <c r="H195" s="110">
        <f t="shared" si="81"/>
        <v>533.20000000000005</v>
      </c>
      <c r="I195" s="110">
        <f t="shared" si="81"/>
        <v>610</v>
      </c>
      <c r="J195" s="105">
        <f t="shared" si="55"/>
        <v>5489.5</v>
      </c>
    </row>
    <row r="196" spans="1:10" ht="51" outlineLevel="1">
      <c r="A196" s="219" t="s">
        <v>438</v>
      </c>
      <c r="B196" s="111" t="s">
        <v>26</v>
      </c>
      <c r="C196" s="111" t="s">
        <v>732</v>
      </c>
      <c r="D196" s="111" t="s">
        <v>727</v>
      </c>
      <c r="E196" s="112" t="s">
        <v>582</v>
      </c>
      <c r="F196" s="111"/>
      <c r="G196" s="113">
        <f>G197</f>
        <v>4346.3</v>
      </c>
      <c r="H196" s="113">
        <f t="shared" si="81"/>
        <v>533.20000000000005</v>
      </c>
      <c r="I196" s="113">
        <f t="shared" si="81"/>
        <v>610</v>
      </c>
      <c r="J196" s="105">
        <f t="shared" si="55"/>
        <v>5489.5</v>
      </c>
    </row>
    <row r="197" spans="1:10" ht="38.25" outlineLevel="1">
      <c r="A197" s="220" t="s">
        <v>419</v>
      </c>
      <c r="B197" s="114" t="s">
        <v>26</v>
      </c>
      <c r="C197" s="114" t="s">
        <v>732</v>
      </c>
      <c r="D197" s="114" t="s">
        <v>727</v>
      </c>
      <c r="E197" s="115" t="s">
        <v>795</v>
      </c>
      <c r="F197" s="114"/>
      <c r="G197" s="113">
        <f>G198+G208</f>
        <v>4346.3</v>
      </c>
      <c r="H197" s="113">
        <f t="shared" ref="H197:I197" si="82">H198+H208</f>
        <v>533.20000000000005</v>
      </c>
      <c r="I197" s="113">
        <f t="shared" si="82"/>
        <v>610</v>
      </c>
      <c r="J197" s="105">
        <f t="shared" si="55"/>
        <v>5489.5</v>
      </c>
    </row>
    <row r="198" spans="1:10" ht="38.25" outlineLevel="1">
      <c r="A198" s="221" t="s">
        <v>420</v>
      </c>
      <c r="B198" s="117" t="s">
        <v>26</v>
      </c>
      <c r="C198" s="117" t="s">
        <v>732</v>
      </c>
      <c r="D198" s="117" t="s">
        <v>727</v>
      </c>
      <c r="E198" s="118" t="s">
        <v>796</v>
      </c>
      <c r="F198" s="117"/>
      <c r="G198" s="113">
        <f>G199+G203+G206</f>
        <v>4346.3</v>
      </c>
      <c r="H198" s="113">
        <f t="shared" ref="H198:I198" si="83">H199+H203+H206</f>
        <v>533.20000000000005</v>
      </c>
      <c r="I198" s="113">
        <f t="shared" si="83"/>
        <v>610</v>
      </c>
      <c r="J198" s="105">
        <f t="shared" si="55"/>
        <v>5489.5</v>
      </c>
    </row>
    <row r="199" spans="1:10" ht="25.5" outlineLevel="1">
      <c r="A199" s="222" t="s">
        <v>422</v>
      </c>
      <c r="B199" s="119" t="s">
        <v>26</v>
      </c>
      <c r="C199" s="119" t="s">
        <v>732</v>
      </c>
      <c r="D199" s="119" t="s">
        <v>727</v>
      </c>
      <c r="E199" s="121" t="s">
        <v>797</v>
      </c>
      <c r="F199" s="119"/>
      <c r="G199" s="113">
        <f>G200+G201+G202</f>
        <v>4346.3</v>
      </c>
      <c r="H199" s="113">
        <f t="shared" ref="H199:I199" si="84">H200+H201+H202</f>
        <v>533.20000000000005</v>
      </c>
      <c r="I199" s="113">
        <f t="shared" si="84"/>
        <v>610</v>
      </c>
      <c r="J199" s="105">
        <f t="shared" si="55"/>
        <v>5489.5</v>
      </c>
    </row>
    <row r="200" spans="1:10" ht="51" outlineLevel="1">
      <c r="A200" s="223" t="s">
        <v>839</v>
      </c>
      <c r="B200" s="75" t="s">
        <v>26</v>
      </c>
      <c r="C200" s="75" t="s">
        <v>732</v>
      </c>
      <c r="D200" s="75" t="s">
        <v>727</v>
      </c>
      <c r="E200" s="120" t="s">
        <v>797</v>
      </c>
      <c r="F200" s="75" t="s">
        <v>55</v>
      </c>
      <c r="G200" s="113">
        <f>'Бюджетная роспись'!J463/1000</f>
        <v>590</v>
      </c>
      <c r="H200" s="113">
        <f>'Бюджетная роспись'!M463/1000</f>
        <v>533.20000000000005</v>
      </c>
      <c r="I200" s="113">
        <f>'Бюджетная роспись'!N463/1000</f>
        <v>610</v>
      </c>
      <c r="J200" s="105">
        <f t="shared" si="55"/>
        <v>1733.2</v>
      </c>
    </row>
    <row r="201" spans="1:10" ht="38.25" outlineLevel="1">
      <c r="A201" s="223" t="s">
        <v>836</v>
      </c>
      <c r="B201" s="75" t="s">
        <v>26</v>
      </c>
      <c r="C201" s="75" t="s">
        <v>732</v>
      </c>
      <c r="D201" s="75" t="s">
        <v>727</v>
      </c>
      <c r="E201" s="120" t="s">
        <v>797</v>
      </c>
      <c r="F201" s="75" t="s">
        <v>147</v>
      </c>
      <c r="G201" s="113">
        <f>'Бюджетная роспись'!J493/1000</f>
        <v>3756.3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3756.3</v>
      </c>
    </row>
    <row r="202" spans="1:10" ht="38.25" outlineLevel="1">
      <c r="A202" s="223" t="s">
        <v>840</v>
      </c>
      <c r="B202" s="75" t="s">
        <v>26</v>
      </c>
      <c r="C202" s="75" t="s">
        <v>732</v>
      </c>
      <c r="D202" s="75" t="s">
        <v>727</v>
      </c>
      <c r="E202" s="120" t="s">
        <v>797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3" t="s">
        <v>445</v>
      </c>
      <c r="B203" s="75" t="s">
        <v>26</v>
      </c>
      <c r="C203" s="75" t="s">
        <v>732</v>
      </c>
      <c r="D203" s="75" t="s">
        <v>727</v>
      </c>
      <c r="E203" s="122" t="s">
        <v>798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22" t="s">
        <v>837</v>
      </c>
      <c r="B204" s="75" t="s">
        <v>26</v>
      </c>
      <c r="C204" s="75" t="s">
        <v>732</v>
      </c>
      <c r="D204" s="75" t="s">
        <v>727</v>
      </c>
      <c r="E204" s="122" t="s">
        <v>798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3" t="s">
        <v>838</v>
      </c>
      <c r="B205" s="75" t="s">
        <v>26</v>
      </c>
      <c r="C205" s="75" t="s">
        <v>732</v>
      </c>
      <c r="D205" s="75" t="s">
        <v>727</v>
      </c>
      <c r="E205" s="122" t="s">
        <v>798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3" t="s">
        <v>446</v>
      </c>
      <c r="B206" s="75" t="s">
        <v>26</v>
      </c>
      <c r="C206" s="123" t="s">
        <v>732</v>
      </c>
      <c r="D206" s="123" t="s">
        <v>727</v>
      </c>
      <c r="E206" s="122" t="s">
        <v>799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22" t="s">
        <v>835</v>
      </c>
      <c r="B207" s="75" t="s">
        <v>26</v>
      </c>
      <c r="C207" s="123" t="s">
        <v>732</v>
      </c>
      <c r="D207" s="123" t="s">
        <v>727</v>
      </c>
      <c r="E207" s="122" t="s">
        <v>799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21" t="s">
        <v>429</v>
      </c>
      <c r="B208" s="117" t="s">
        <v>26</v>
      </c>
      <c r="C208" s="117" t="s">
        <v>732</v>
      </c>
      <c r="D208" s="117" t="s">
        <v>727</v>
      </c>
      <c r="E208" s="118" t="s">
        <v>800</v>
      </c>
      <c r="F208" s="117"/>
      <c r="G208" s="113">
        <f>G209</f>
        <v>0</v>
      </c>
      <c r="H208" s="113">
        <f t="shared" ref="H208:I209" si="88">H209</f>
        <v>0</v>
      </c>
      <c r="I208" s="113">
        <f t="shared" si="88"/>
        <v>0</v>
      </c>
      <c r="J208" s="105">
        <f t="shared" si="87"/>
        <v>0</v>
      </c>
    </row>
    <row r="209" spans="1:10" ht="38.25" outlineLevel="1">
      <c r="A209" s="222" t="s">
        <v>421</v>
      </c>
      <c r="B209" s="119" t="s">
        <v>26</v>
      </c>
      <c r="C209" s="124" t="s">
        <v>732</v>
      </c>
      <c r="D209" s="124" t="s">
        <v>727</v>
      </c>
      <c r="E209" s="125" t="s">
        <v>801</v>
      </c>
      <c r="F209" s="124"/>
      <c r="G209" s="113">
        <f>G210</f>
        <v>0</v>
      </c>
      <c r="H209" s="113">
        <f t="shared" si="88"/>
        <v>0</v>
      </c>
      <c r="I209" s="113">
        <f t="shared" si="88"/>
        <v>0</v>
      </c>
      <c r="J209" s="105">
        <f t="shared" si="87"/>
        <v>0</v>
      </c>
    </row>
    <row r="210" spans="1:10" ht="63.75" outlineLevel="1">
      <c r="A210" s="223" t="s">
        <v>834</v>
      </c>
      <c r="B210" s="75" t="s">
        <v>26</v>
      </c>
      <c r="C210" s="123" t="s">
        <v>732</v>
      </c>
      <c r="D210" s="123" t="s">
        <v>727</v>
      </c>
      <c r="E210" s="122" t="s">
        <v>801</v>
      </c>
      <c r="F210" s="123" t="s">
        <v>55</v>
      </c>
      <c r="G210" s="113">
        <f>'Бюджетная роспись'!J513/1000</f>
        <v>0</v>
      </c>
      <c r="H210" s="113">
        <f>'Бюджетная роспись'!M513/1000</f>
        <v>0</v>
      </c>
      <c r="I210" s="113">
        <f>'Бюджетная роспись'!N513/1000</f>
        <v>0</v>
      </c>
      <c r="J210" s="105">
        <f t="shared" si="87"/>
        <v>0</v>
      </c>
    </row>
    <row r="211" spans="1:10">
      <c r="A211" s="214" t="s">
        <v>423</v>
      </c>
      <c r="B211" s="72" t="s">
        <v>26</v>
      </c>
      <c r="C211" s="72" t="s">
        <v>21</v>
      </c>
      <c r="D211" s="72" t="s">
        <v>734</v>
      </c>
      <c r="E211" s="106" t="s">
        <v>744</v>
      </c>
      <c r="F211" s="72"/>
      <c r="G211" s="107">
        <f>G212+G218</f>
        <v>850</v>
      </c>
      <c r="H211" s="107">
        <f t="shared" ref="H211:I211" si="89">H212+H218</f>
        <v>950</v>
      </c>
      <c r="I211" s="107">
        <f t="shared" si="89"/>
        <v>955</v>
      </c>
      <c r="J211" s="105">
        <f t="shared" si="87"/>
        <v>2755</v>
      </c>
    </row>
    <row r="212" spans="1:10">
      <c r="A212" s="218" t="s">
        <v>424</v>
      </c>
      <c r="B212" s="108" t="s">
        <v>26</v>
      </c>
      <c r="C212" s="108" t="s">
        <v>21</v>
      </c>
      <c r="D212" s="108" t="s">
        <v>727</v>
      </c>
      <c r="E212" s="109" t="s">
        <v>744</v>
      </c>
      <c r="F212" s="108"/>
      <c r="G212" s="110">
        <f>G213</f>
        <v>850</v>
      </c>
      <c r="H212" s="110">
        <f t="shared" ref="H212:I216" si="90">H213</f>
        <v>950</v>
      </c>
      <c r="I212" s="110">
        <f t="shared" si="90"/>
        <v>955</v>
      </c>
      <c r="J212" s="105">
        <f t="shared" si="87"/>
        <v>2755</v>
      </c>
    </row>
    <row r="213" spans="1:10" ht="51" outlineLevel="1">
      <c r="A213" s="219" t="s">
        <v>438</v>
      </c>
      <c r="B213" s="111" t="s">
        <v>26</v>
      </c>
      <c r="C213" s="111" t="s">
        <v>21</v>
      </c>
      <c r="D213" s="111" t="s">
        <v>727</v>
      </c>
      <c r="E213" s="112" t="s">
        <v>582</v>
      </c>
      <c r="F213" s="111"/>
      <c r="G213" s="113">
        <f>G214</f>
        <v>850</v>
      </c>
      <c r="H213" s="113">
        <f t="shared" si="90"/>
        <v>950</v>
      </c>
      <c r="I213" s="113">
        <f t="shared" si="90"/>
        <v>955</v>
      </c>
      <c r="J213" s="105">
        <f t="shared" si="87"/>
        <v>2755</v>
      </c>
    </row>
    <row r="214" spans="1:10" outlineLevel="1">
      <c r="A214" s="220" t="s">
        <v>364</v>
      </c>
      <c r="B214" s="114" t="s">
        <v>26</v>
      </c>
      <c r="C214" s="114" t="s">
        <v>21</v>
      </c>
      <c r="D214" s="114" t="s">
        <v>727</v>
      </c>
      <c r="E214" s="115" t="s">
        <v>741</v>
      </c>
      <c r="F214" s="114"/>
      <c r="G214" s="113">
        <f>G215</f>
        <v>850</v>
      </c>
      <c r="H214" s="113">
        <f t="shared" si="90"/>
        <v>950</v>
      </c>
      <c r="I214" s="113">
        <f t="shared" si="90"/>
        <v>955</v>
      </c>
      <c r="J214" s="105">
        <f t="shared" si="87"/>
        <v>2755</v>
      </c>
    </row>
    <row r="215" spans="1:10" ht="25.5" outlineLevel="1">
      <c r="A215" s="221" t="s">
        <v>369</v>
      </c>
      <c r="B215" s="117" t="s">
        <v>26</v>
      </c>
      <c r="C215" s="117" t="s">
        <v>21</v>
      </c>
      <c r="D215" s="117" t="s">
        <v>727</v>
      </c>
      <c r="E215" s="118" t="s">
        <v>586</v>
      </c>
      <c r="F215" s="117"/>
      <c r="G215" s="113">
        <f>G216</f>
        <v>850</v>
      </c>
      <c r="H215" s="113">
        <f t="shared" si="90"/>
        <v>950</v>
      </c>
      <c r="I215" s="113">
        <f t="shared" si="90"/>
        <v>955</v>
      </c>
      <c r="J215" s="105">
        <f t="shared" si="87"/>
        <v>2755</v>
      </c>
    </row>
    <row r="216" spans="1:10" ht="25.5" outlineLevel="1">
      <c r="A216" s="222" t="s">
        <v>440</v>
      </c>
      <c r="B216" s="119" t="s">
        <v>26</v>
      </c>
      <c r="C216" s="119" t="s">
        <v>21</v>
      </c>
      <c r="D216" s="119" t="s">
        <v>727</v>
      </c>
      <c r="E216" s="121" t="s">
        <v>587</v>
      </c>
      <c r="F216" s="119"/>
      <c r="G216" s="113">
        <f>G217</f>
        <v>850</v>
      </c>
      <c r="H216" s="113">
        <f t="shared" si="90"/>
        <v>950</v>
      </c>
      <c r="I216" s="113">
        <f t="shared" si="90"/>
        <v>955</v>
      </c>
      <c r="J216" s="105">
        <f t="shared" si="87"/>
        <v>2755</v>
      </c>
    </row>
    <row r="217" spans="1:10" ht="38.25" outlineLevel="1">
      <c r="A217" s="223" t="s">
        <v>833</v>
      </c>
      <c r="B217" s="75" t="s">
        <v>26</v>
      </c>
      <c r="C217" s="75" t="s">
        <v>21</v>
      </c>
      <c r="D217" s="75" t="s">
        <v>727</v>
      </c>
      <c r="E217" s="120" t="s">
        <v>587</v>
      </c>
      <c r="F217" s="75" t="s">
        <v>146</v>
      </c>
      <c r="G217" s="113">
        <f>'Бюджетная роспись'!J520/1000</f>
        <v>850</v>
      </c>
      <c r="H217" s="113">
        <f>'Бюджетная роспись'!M520/1000</f>
        <v>950</v>
      </c>
      <c r="I217" s="113">
        <f>'Бюджетная роспись'!N520/1000</f>
        <v>955</v>
      </c>
      <c r="J217" s="105">
        <f t="shared" si="87"/>
        <v>2755</v>
      </c>
    </row>
    <row r="218" spans="1:10">
      <c r="A218" s="218" t="s">
        <v>425</v>
      </c>
      <c r="B218" s="108" t="s">
        <v>26</v>
      </c>
      <c r="C218" s="108" t="s">
        <v>21</v>
      </c>
      <c r="D218" s="108" t="s">
        <v>729</v>
      </c>
      <c r="E218" s="109" t="s">
        <v>744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9" t="s">
        <v>438</v>
      </c>
      <c r="B219" s="111" t="s">
        <v>26</v>
      </c>
      <c r="C219" s="111" t="s">
        <v>21</v>
      </c>
      <c r="D219" s="111" t="s">
        <v>729</v>
      </c>
      <c r="E219" s="112" t="s">
        <v>582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20" t="s">
        <v>364</v>
      </c>
      <c r="B220" s="114" t="s">
        <v>26</v>
      </c>
      <c r="C220" s="114" t="s">
        <v>21</v>
      </c>
      <c r="D220" s="114" t="s">
        <v>729</v>
      </c>
      <c r="E220" s="115" t="s">
        <v>741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21" t="s">
        <v>369</v>
      </c>
      <c r="B221" s="117" t="s">
        <v>26</v>
      </c>
      <c r="C221" s="117" t="s">
        <v>21</v>
      </c>
      <c r="D221" s="117" t="s">
        <v>729</v>
      </c>
      <c r="E221" s="118" t="s">
        <v>586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22" t="s">
        <v>426</v>
      </c>
      <c r="B222" s="119" t="s">
        <v>26</v>
      </c>
      <c r="C222" s="119" t="s">
        <v>21</v>
      </c>
      <c r="D222" s="119" t="s">
        <v>729</v>
      </c>
      <c r="E222" s="121" t="s">
        <v>802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3" t="s">
        <v>832</v>
      </c>
      <c r="B223" s="75" t="s">
        <v>26</v>
      </c>
      <c r="C223" s="75" t="s">
        <v>21</v>
      </c>
      <c r="D223" s="75" t="s">
        <v>729</v>
      </c>
      <c r="E223" s="120" t="s">
        <v>802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4" t="s">
        <v>427</v>
      </c>
      <c r="B224" s="72" t="s">
        <v>26</v>
      </c>
      <c r="C224" s="72" t="s">
        <v>22</v>
      </c>
      <c r="D224" s="72" t="s">
        <v>734</v>
      </c>
      <c r="E224" s="106" t="s">
        <v>744</v>
      </c>
      <c r="F224" s="72"/>
      <c r="G224" s="107">
        <f>G225+G231</f>
        <v>116.30325000000001</v>
      </c>
      <c r="H224" s="107">
        <f t="shared" ref="H224:I224" si="92">H225+H231</f>
        <v>116.30325000000001</v>
      </c>
      <c r="I224" s="107">
        <f t="shared" si="92"/>
        <v>116.30325000000001</v>
      </c>
      <c r="J224" s="105">
        <f t="shared" si="87"/>
        <v>348.90975000000003</v>
      </c>
    </row>
    <row r="225" spans="1:10">
      <c r="A225" s="218" t="s">
        <v>428</v>
      </c>
      <c r="B225" s="108" t="s">
        <v>26</v>
      </c>
      <c r="C225" s="108" t="s">
        <v>22</v>
      </c>
      <c r="D225" s="108" t="s">
        <v>727</v>
      </c>
      <c r="E225" s="109" t="s">
        <v>744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9" t="s">
        <v>438</v>
      </c>
      <c r="B226" s="111" t="s">
        <v>26</v>
      </c>
      <c r="C226" s="111" t="s">
        <v>22</v>
      </c>
      <c r="D226" s="111" t="s">
        <v>727</v>
      </c>
      <c r="E226" s="112" t="s">
        <v>582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20" t="s">
        <v>419</v>
      </c>
      <c r="B227" s="114" t="s">
        <v>26</v>
      </c>
      <c r="C227" s="114" t="s">
        <v>22</v>
      </c>
      <c r="D227" s="114" t="s">
        <v>727</v>
      </c>
      <c r="E227" s="115" t="s">
        <v>795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21" t="s">
        <v>429</v>
      </c>
      <c r="B228" s="117" t="s">
        <v>26</v>
      </c>
      <c r="C228" s="117" t="s">
        <v>22</v>
      </c>
      <c r="D228" s="117" t="s">
        <v>727</v>
      </c>
      <c r="E228" s="118" t="s">
        <v>800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22" t="s">
        <v>430</v>
      </c>
      <c r="B229" s="119" t="s">
        <v>26</v>
      </c>
      <c r="C229" s="119" t="s">
        <v>22</v>
      </c>
      <c r="D229" s="119" t="s">
        <v>727</v>
      </c>
      <c r="E229" s="121" t="s">
        <v>803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3" t="s">
        <v>831</v>
      </c>
      <c r="B230" s="75" t="s">
        <v>26</v>
      </c>
      <c r="C230" s="75" t="s">
        <v>22</v>
      </c>
      <c r="D230" s="75" t="s">
        <v>727</v>
      </c>
      <c r="E230" s="120" t="s">
        <v>803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8" t="s">
        <v>443</v>
      </c>
      <c r="B231" s="108" t="s">
        <v>26</v>
      </c>
      <c r="C231" s="108" t="s">
        <v>22</v>
      </c>
      <c r="D231" s="108" t="s">
        <v>728</v>
      </c>
      <c r="E231" s="109" t="s">
        <v>744</v>
      </c>
      <c r="F231" s="108"/>
      <c r="G231" s="110">
        <f>G232</f>
        <v>116.30325000000001</v>
      </c>
      <c r="H231" s="110">
        <f t="shared" ref="H231:I235" si="94">H232</f>
        <v>116.30325000000001</v>
      </c>
      <c r="I231" s="110">
        <f t="shared" si="94"/>
        <v>116.30325000000001</v>
      </c>
      <c r="J231" s="105">
        <f t="shared" si="87"/>
        <v>348.90975000000003</v>
      </c>
    </row>
    <row r="232" spans="1:10" ht="51" outlineLevel="1">
      <c r="A232" s="219" t="s">
        <v>438</v>
      </c>
      <c r="B232" s="111" t="s">
        <v>26</v>
      </c>
      <c r="C232" s="111" t="s">
        <v>22</v>
      </c>
      <c r="D232" s="111" t="s">
        <v>728</v>
      </c>
      <c r="E232" s="112" t="s">
        <v>582</v>
      </c>
      <c r="F232" s="111"/>
      <c r="G232" s="113">
        <f>G233</f>
        <v>116.30325000000001</v>
      </c>
      <c r="H232" s="113">
        <f t="shared" si="94"/>
        <v>116.30325000000001</v>
      </c>
      <c r="I232" s="113">
        <f t="shared" si="94"/>
        <v>116.30325000000001</v>
      </c>
      <c r="J232" s="105">
        <f t="shared" si="87"/>
        <v>348.90975000000003</v>
      </c>
    </row>
    <row r="233" spans="1:10" ht="38.25" outlineLevel="1">
      <c r="A233" s="220" t="s">
        <v>419</v>
      </c>
      <c r="B233" s="114" t="s">
        <v>26</v>
      </c>
      <c r="C233" s="114" t="s">
        <v>22</v>
      </c>
      <c r="D233" s="114" t="s">
        <v>728</v>
      </c>
      <c r="E233" s="115" t="s">
        <v>795</v>
      </c>
      <c r="F233" s="114"/>
      <c r="G233" s="113">
        <f>G234</f>
        <v>116.30325000000001</v>
      </c>
      <c r="H233" s="113">
        <f t="shared" si="94"/>
        <v>116.30325000000001</v>
      </c>
      <c r="I233" s="113">
        <f t="shared" si="94"/>
        <v>116.30325000000001</v>
      </c>
      <c r="J233" s="105">
        <f t="shared" si="87"/>
        <v>348.90975000000003</v>
      </c>
    </row>
    <row r="234" spans="1:10" ht="38.25" outlineLevel="1">
      <c r="A234" s="221" t="s">
        <v>429</v>
      </c>
      <c r="B234" s="117" t="s">
        <v>26</v>
      </c>
      <c r="C234" s="117" t="s">
        <v>22</v>
      </c>
      <c r="D234" s="117" t="s">
        <v>728</v>
      </c>
      <c r="E234" s="118" t="s">
        <v>800</v>
      </c>
      <c r="F234" s="117"/>
      <c r="G234" s="113">
        <f>G235</f>
        <v>116.30325000000001</v>
      </c>
      <c r="H234" s="113">
        <f t="shared" si="94"/>
        <v>116.30325000000001</v>
      </c>
      <c r="I234" s="113">
        <f t="shared" si="94"/>
        <v>116.30325000000001</v>
      </c>
      <c r="J234" s="105">
        <f t="shared" si="87"/>
        <v>348.90975000000003</v>
      </c>
    </row>
    <row r="235" spans="1:10" ht="38.25" outlineLevel="1">
      <c r="A235" s="222" t="s">
        <v>444</v>
      </c>
      <c r="B235" s="119" t="s">
        <v>26</v>
      </c>
      <c r="C235" s="119" t="s">
        <v>22</v>
      </c>
      <c r="D235" s="119" t="s">
        <v>728</v>
      </c>
      <c r="E235" s="122" t="s">
        <v>804</v>
      </c>
      <c r="F235" s="119"/>
      <c r="G235" s="113">
        <f>G236</f>
        <v>116.30325000000001</v>
      </c>
      <c r="H235" s="113">
        <f t="shared" si="94"/>
        <v>116.30325000000001</v>
      </c>
      <c r="I235" s="113">
        <f t="shared" si="94"/>
        <v>116.30325000000001</v>
      </c>
      <c r="J235" s="105">
        <f t="shared" si="87"/>
        <v>348.90975000000003</v>
      </c>
    </row>
    <row r="236" spans="1:10" ht="63.75" outlineLevel="1">
      <c r="A236" s="223" t="s">
        <v>830</v>
      </c>
      <c r="B236" s="75" t="s">
        <v>26</v>
      </c>
      <c r="C236" s="75" t="s">
        <v>22</v>
      </c>
      <c r="D236" s="75" t="s">
        <v>728</v>
      </c>
      <c r="E236" s="122" t="s">
        <v>804</v>
      </c>
      <c r="F236" s="123" t="s">
        <v>55</v>
      </c>
      <c r="G236" s="113">
        <f>'Бюджетная роспись'!J537/1000</f>
        <v>116.30325000000001</v>
      </c>
      <c r="H236" s="113">
        <f>'Бюджетная роспись'!M537/1000</f>
        <v>116.30325000000001</v>
      </c>
      <c r="I236" s="113">
        <f>'Бюджетная роспись'!N537/1000</f>
        <v>116.30325000000001</v>
      </c>
      <c r="J236" s="105">
        <f t="shared" si="87"/>
        <v>348.90975000000003</v>
      </c>
    </row>
    <row r="237" spans="1:10" ht="25.5">
      <c r="A237" s="214" t="s">
        <v>431</v>
      </c>
      <c r="B237" s="72" t="s">
        <v>26</v>
      </c>
      <c r="C237" s="72" t="s">
        <v>24</v>
      </c>
      <c r="D237" s="72" t="s">
        <v>734</v>
      </c>
      <c r="E237" s="106" t="s">
        <v>744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8" t="s">
        <v>432</v>
      </c>
      <c r="B238" s="108" t="s">
        <v>26</v>
      </c>
      <c r="C238" s="108" t="s">
        <v>24</v>
      </c>
      <c r="D238" s="108" t="s">
        <v>727</v>
      </c>
      <c r="E238" s="109" t="s">
        <v>744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9" t="s">
        <v>438</v>
      </c>
      <c r="B239" s="111" t="s">
        <v>26</v>
      </c>
      <c r="C239" s="111" t="s">
        <v>24</v>
      </c>
      <c r="D239" s="111" t="s">
        <v>727</v>
      </c>
      <c r="E239" s="112" t="s">
        <v>582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20" t="s">
        <v>364</v>
      </c>
      <c r="B240" s="114" t="s">
        <v>26</v>
      </c>
      <c r="C240" s="114" t="s">
        <v>24</v>
      </c>
      <c r="D240" s="114" t="s">
        <v>727</v>
      </c>
      <c r="E240" s="115" t="s">
        <v>741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21" t="s">
        <v>369</v>
      </c>
      <c r="B241" s="117" t="s">
        <v>26</v>
      </c>
      <c r="C241" s="117" t="s">
        <v>24</v>
      </c>
      <c r="D241" s="117" t="s">
        <v>727</v>
      </c>
      <c r="E241" s="118" t="s">
        <v>586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22" t="s">
        <v>441</v>
      </c>
      <c r="B242" s="119" t="s">
        <v>26</v>
      </c>
      <c r="C242" s="119" t="s">
        <v>24</v>
      </c>
      <c r="D242" s="119" t="s">
        <v>727</v>
      </c>
      <c r="E242" s="121" t="s">
        <v>805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3" t="s">
        <v>829</v>
      </c>
      <c r="B243" s="75" t="s">
        <v>26</v>
      </c>
      <c r="C243" s="75" t="s">
        <v>24</v>
      </c>
      <c r="D243" s="75" t="s">
        <v>727</v>
      </c>
      <c r="E243" s="120" t="s">
        <v>805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4"/>
      <c r="B244" s="72" t="s">
        <v>26</v>
      </c>
      <c r="C244" s="72" t="s">
        <v>733</v>
      </c>
      <c r="D244" s="72" t="s">
        <v>734</v>
      </c>
      <c r="E244" s="106"/>
      <c r="F244" s="72"/>
      <c r="G244" s="126" t="str">
        <f>G245</f>
        <v>х</v>
      </c>
      <c r="H244" s="126">
        <f t="shared" ref="H244:I246" si="96">H245</f>
        <v>157.9</v>
      </c>
      <c r="I244" s="126">
        <f t="shared" si="96"/>
        <v>325.7</v>
      </c>
      <c r="J244" s="105" t="e">
        <f t="shared" si="87"/>
        <v>#VALUE!</v>
      </c>
    </row>
    <row r="245" spans="1:10">
      <c r="A245" s="218" t="s">
        <v>434</v>
      </c>
      <c r="B245" s="108" t="s">
        <v>26</v>
      </c>
      <c r="C245" s="108" t="s">
        <v>733</v>
      </c>
      <c r="D245" s="108" t="s">
        <v>733</v>
      </c>
      <c r="E245" s="109"/>
      <c r="F245" s="108"/>
      <c r="G245" s="127" t="str">
        <f>G246</f>
        <v>х</v>
      </c>
      <c r="H245" s="127">
        <f t="shared" si="96"/>
        <v>157.9</v>
      </c>
      <c r="I245" s="127">
        <f t="shared" si="96"/>
        <v>325.7</v>
      </c>
      <c r="J245" s="105" t="e">
        <f t="shared" si="87"/>
        <v>#VALUE!</v>
      </c>
    </row>
    <row r="246" spans="1:10" outlineLevel="1">
      <c r="A246" s="219" t="s">
        <v>435</v>
      </c>
      <c r="B246" s="111" t="s">
        <v>26</v>
      </c>
      <c r="C246" s="111" t="s">
        <v>733</v>
      </c>
      <c r="D246" s="111" t="s">
        <v>733</v>
      </c>
      <c r="E246" s="112" t="s">
        <v>355</v>
      </c>
      <c r="F246" s="111"/>
      <c r="G246" s="128" t="str">
        <f>G247</f>
        <v>х</v>
      </c>
      <c r="H246" s="128">
        <f t="shared" si="96"/>
        <v>157.9</v>
      </c>
      <c r="I246" s="128">
        <f t="shared" si="96"/>
        <v>325.7</v>
      </c>
      <c r="J246" s="105" t="e">
        <f t="shared" si="87"/>
        <v>#VALUE!</v>
      </c>
    </row>
    <row r="247" spans="1:10" outlineLevel="1">
      <c r="A247" s="223"/>
      <c r="B247" s="75" t="s">
        <v>26</v>
      </c>
      <c r="C247" s="75" t="s">
        <v>733</v>
      </c>
      <c r="D247" s="75" t="s">
        <v>733</v>
      </c>
      <c r="E247" s="120" t="s">
        <v>355</v>
      </c>
      <c r="F247" s="75" t="s">
        <v>356</v>
      </c>
      <c r="G247" s="128" t="s">
        <v>442</v>
      </c>
      <c r="H247" s="128">
        <f>'Бюджетная роспись'!M551/1000</f>
        <v>157.9</v>
      </c>
      <c r="I247" s="128">
        <f>'Бюджетная роспись'!N551/1000</f>
        <v>325.7</v>
      </c>
      <c r="J247" s="105" t="e">
        <f t="shared" si="87"/>
        <v>#VALUE!</v>
      </c>
    </row>
    <row r="248" spans="1:10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5" t="s">
        <v>436</v>
      </c>
      <c r="B249" s="135"/>
      <c r="C249" s="135"/>
      <c r="D249" s="135"/>
      <c r="E249" s="136"/>
      <c r="F249" s="135"/>
      <c r="G249" s="137">
        <f>G10</f>
        <v>16411.763480000001</v>
      </c>
      <c r="H249" s="137">
        <f t="shared" ref="H249:I249" si="97">H10</f>
        <v>8086.36348</v>
      </c>
      <c r="I249" s="137">
        <f t="shared" si="97"/>
        <v>7122.7634800000005</v>
      </c>
      <c r="J249" s="105">
        <f t="shared" si="87"/>
        <v>31620.890440000003</v>
      </c>
    </row>
    <row r="250" spans="1:10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tabSelected="1"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G3" sqref="G3:H3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9" width="17.5703125" style="93" customWidth="1"/>
    <col min="10" max="16384" width="9.140625" style="93"/>
  </cols>
  <sheetData>
    <row r="1" spans="1:9">
      <c r="G1" s="272" t="s">
        <v>722</v>
      </c>
      <c r="H1" s="272"/>
    </row>
    <row r="2" spans="1:9" ht="106.9" customHeight="1">
      <c r="G2" s="273" t="s">
        <v>947</v>
      </c>
      <c r="H2" s="273"/>
    </row>
    <row r="3" spans="1:9">
      <c r="G3" s="337" t="s">
        <v>949</v>
      </c>
      <c r="H3" s="337"/>
    </row>
    <row r="4" spans="1:9" ht="88.5" customHeight="1">
      <c r="A4" s="271" t="s">
        <v>948</v>
      </c>
      <c r="B4" s="271"/>
      <c r="C4" s="271"/>
      <c r="D4" s="271"/>
      <c r="E4" s="271"/>
      <c r="F4" s="271"/>
      <c r="G4" s="271"/>
      <c r="H4" s="271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91" t="s">
        <v>644</v>
      </c>
      <c r="B6" s="291"/>
      <c r="C6" s="291"/>
      <c r="D6" s="291"/>
      <c r="E6" s="291"/>
      <c r="F6" s="291"/>
      <c r="G6" s="291"/>
      <c r="H6" s="291"/>
    </row>
    <row r="7" spans="1:9" ht="15.2" customHeight="1">
      <c r="A7" s="296" t="s">
        <v>360</v>
      </c>
      <c r="B7" s="298" t="s">
        <v>737</v>
      </c>
      <c r="C7" s="298" t="s">
        <v>740</v>
      </c>
      <c r="D7" s="298" t="s">
        <v>738</v>
      </c>
      <c r="E7" s="298" t="s">
        <v>739</v>
      </c>
      <c r="F7" s="292" t="s">
        <v>361</v>
      </c>
      <c r="G7" s="292" t="s">
        <v>468</v>
      </c>
      <c r="H7" s="294" t="s">
        <v>819</v>
      </c>
    </row>
    <row r="8" spans="1:9">
      <c r="A8" s="297"/>
      <c r="B8" s="299"/>
      <c r="C8" s="299"/>
      <c r="D8" s="299"/>
      <c r="E8" s="299"/>
      <c r="F8" s="293"/>
      <c r="G8" s="293"/>
      <c r="H8" s="295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500</v>
      </c>
      <c r="B10" s="68"/>
      <c r="C10" s="68"/>
      <c r="D10" s="103" t="s">
        <v>744</v>
      </c>
      <c r="E10" s="68"/>
      <c r="F10" s="268">
        <f>F11+F53+F61+F79+F116+F194+F211+F224+F237</f>
        <v>16418.563480000001</v>
      </c>
      <c r="G10" s="268">
        <f>G11+G53+G61+G79+G116+G194+G211+G224+G237</f>
        <v>8092.9634799999994</v>
      </c>
      <c r="H10" s="268">
        <f>H11+H53+H61+H79+H116+H194+H211+H224+H237</f>
        <v>7129.3634800000009</v>
      </c>
      <c r="I10" s="145">
        <f>F10+G10+H10</f>
        <v>31640.890439999999</v>
      </c>
    </row>
    <row r="11" spans="1:9">
      <c r="A11" s="214" t="s">
        <v>362</v>
      </c>
      <c r="B11" s="72" t="s">
        <v>727</v>
      </c>
      <c r="C11" s="72" t="s">
        <v>734</v>
      </c>
      <c r="D11" s="106" t="s">
        <v>744</v>
      </c>
      <c r="E11" s="72"/>
      <c r="F11" s="107">
        <f>Ведомственная!G11</f>
        <v>6348.79</v>
      </c>
      <c r="G11" s="107">
        <f>Ведомственная!H11</f>
        <v>5494.7</v>
      </c>
      <c r="H11" s="107">
        <f>Ведомственная!I11</f>
        <v>4456.72</v>
      </c>
      <c r="I11" s="145">
        <f t="shared" ref="I11:I74" si="0">F11+G11+H11</f>
        <v>16300.21</v>
      </c>
    </row>
    <row r="12" spans="1:9" ht="51">
      <c r="A12" s="218" t="s">
        <v>363</v>
      </c>
      <c r="B12" s="108" t="s">
        <v>727</v>
      </c>
      <c r="C12" s="108" t="s">
        <v>728</v>
      </c>
      <c r="D12" s="109" t="s">
        <v>744</v>
      </c>
      <c r="E12" s="108"/>
      <c r="F12" s="110">
        <f>Ведомственная!G12</f>
        <v>1666</v>
      </c>
      <c r="G12" s="110">
        <f>Ведомственная!H12</f>
        <v>1822.8</v>
      </c>
      <c r="H12" s="110">
        <f>Ведомственная!I12</f>
        <v>1835.82</v>
      </c>
      <c r="I12" s="145">
        <f t="shared" si="0"/>
        <v>5324.62</v>
      </c>
    </row>
    <row r="13" spans="1:9" ht="51" outlineLevel="1">
      <c r="A13" s="219" t="s">
        <v>438</v>
      </c>
      <c r="B13" s="111" t="s">
        <v>727</v>
      </c>
      <c r="C13" s="111" t="s">
        <v>728</v>
      </c>
      <c r="D13" s="112" t="s">
        <v>582</v>
      </c>
      <c r="E13" s="111"/>
      <c r="F13" s="113">
        <f>Ведомственная!G13</f>
        <v>1666</v>
      </c>
      <c r="G13" s="113">
        <f>Ведомственная!H13</f>
        <v>1822.8</v>
      </c>
      <c r="H13" s="113">
        <f>Ведомственная!I13</f>
        <v>1835.82</v>
      </c>
      <c r="I13" s="145">
        <f t="shared" si="0"/>
        <v>5324.62</v>
      </c>
    </row>
    <row r="14" spans="1:9" ht="25.5" outlineLevel="1">
      <c r="A14" s="220" t="s">
        <v>364</v>
      </c>
      <c r="B14" s="114" t="s">
        <v>727</v>
      </c>
      <c r="C14" s="114" t="s">
        <v>728</v>
      </c>
      <c r="D14" s="115" t="s">
        <v>741</v>
      </c>
      <c r="E14" s="114"/>
      <c r="F14" s="113">
        <f>Ведомственная!G14</f>
        <v>1666</v>
      </c>
      <c r="G14" s="113">
        <f>Ведомственная!H14</f>
        <v>1822.8</v>
      </c>
      <c r="H14" s="113">
        <f>Ведомственная!I14</f>
        <v>1835.82</v>
      </c>
      <c r="I14" s="145">
        <f t="shared" si="0"/>
        <v>5324.62</v>
      </c>
    </row>
    <row r="15" spans="1:9" ht="38.25" outlineLevel="1">
      <c r="A15" s="221" t="s">
        <v>365</v>
      </c>
      <c r="B15" s="117" t="s">
        <v>727</v>
      </c>
      <c r="C15" s="117" t="s">
        <v>728</v>
      </c>
      <c r="D15" s="118" t="s">
        <v>742</v>
      </c>
      <c r="E15" s="117"/>
      <c r="F15" s="113">
        <f>Ведомственная!G15</f>
        <v>1666</v>
      </c>
      <c r="G15" s="113">
        <f>Ведомственная!H15</f>
        <v>1822.8</v>
      </c>
      <c r="H15" s="113">
        <f>Ведомственная!I15</f>
        <v>1835.82</v>
      </c>
      <c r="I15" s="145">
        <f t="shared" si="0"/>
        <v>5324.62</v>
      </c>
    </row>
    <row r="16" spans="1:9" ht="51" outlineLevel="1">
      <c r="A16" s="222" t="s">
        <v>367</v>
      </c>
      <c r="B16" s="119" t="s">
        <v>727</v>
      </c>
      <c r="C16" s="119" t="s">
        <v>728</v>
      </c>
      <c r="D16" s="120" t="s">
        <v>743</v>
      </c>
      <c r="E16" s="119"/>
      <c r="F16" s="113">
        <f>Ведомственная!G16</f>
        <v>1666</v>
      </c>
      <c r="G16" s="113">
        <f>Ведомственная!H16</f>
        <v>1822.8</v>
      </c>
      <c r="H16" s="113">
        <f>Ведомственная!I16</f>
        <v>1835.82</v>
      </c>
      <c r="I16" s="145">
        <f t="shared" si="0"/>
        <v>5324.62</v>
      </c>
    </row>
    <row r="17" spans="1:9" ht="114.75" outlineLevel="1">
      <c r="A17" s="223" t="s">
        <v>825</v>
      </c>
      <c r="B17" s="75" t="s">
        <v>727</v>
      </c>
      <c r="C17" s="75" t="s">
        <v>728</v>
      </c>
      <c r="D17" s="120" t="s">
        <v>743</v>
      </c>
      <c r="E17" s="75" t="s">
        <v>30</v>
      </c>
      <c r="F17" s="113">
        <f>Ведомственная!G17</f>
        <v>1666</v>
      </c>
      <c r="G17" s="113">
        <f>Ведомственная!H17</f>
        <v>1822.8</v>
      </c>
      <c r="H17" s="113">
        <f>Ведомственная!I17</f>
        <v>1835.82</v>
      </c>
      <c r="I17" s="145">
        <f t="shared" si="0"/>
        <v>5324.62</v>
      </c>
    </row>
    <row r="18" spans="1:9" ht="51">
      <c r="A18" s="218" t="s">
        <v>363</v>
      </c>
      <c r="B18" s="108" t="s">
        <v>727</v>
      </c>
      <c r="C18" s="108" t="s">
        <v>730</v>
      </c>
      <c r="D18" s="109" t="s">
        <v>744</v>
      </c>
      <c r="E18" s="108"/>
      <c r="F18" s="110">
        <f>Ведомственная!G18</f>
        <v>3218.29</v>
      </c>
      <c r="G18" s="110">
        <f>Ведомственная!H18</f>
        <v>3671.9</v>
      </c>
      <c r="H18" s="110">
        <f>Ведомственная!I18</f>
        <v>2620.9</v>
      </c>
      <c r="I18" s="145">
        <f t="shared" si="0"/>
        <v>9511.09</v>
      </c>
    </row>
    <row r="19" spans="1:9" ht="51" outlineLevel="1">
      <c r="A19" s="219" t="s">
        <v>438</v>
      </c>
      <c r="B19" s="111" t="s">
        <v>727</v>
      </c>
      <c r="C19" s="111" t="s">
        <v>730</v>
      </c>
      <c r="D19" s="112" t="s">
        <v>582</v>
      </c>
      <c r="E19" s="111"/>
      <c r="F19" s="113">
        <f>Ведомственная!G19</f>
        <v>3218.29</v>
      </c>
      <c r="G19" s="113">
        <f>Ведомственная!H19</f>
        <v>3671.9</v>
      </c>
      <c r="H19" s="113">
        <f>Ведомственная!I19</f>
        <v>2620.9</v>
      </c>
      <c r="I19" s="145">
        <f t="shared" si="0"/>
        <v>9511.09</v>
      </c>
    </row>
    <row r="20" spans="1:9" ht="25.5" outlineLevel="1">
      <c r="A20" s="220" t="s">
        <v>364</v>
      </c>
      <c r="B20" s="114" t="s">
        <v>727</v>
      </c>
      <c r="C20" s="114" t="s">
        <v>730</v>
      </c>
      <c r="D20" s="115" t="s">
        <v>741</v>
      </c>
      <c r="E20" s="114"/>
      <c r="F20" s="113">
        <f>Ведомственная!G20</f>
        <v>3218.29</v>
      </c>
      <c r="G20" s="113">
        <f>Ведомственная!H20</f>
        <v>3671.9</v>
      </c>
      <c r="H20" s="113">
        <f>Ведомственная!I20</f>
        <v>2620.9</v>
      </c>
      <c r="I20" s="145">
        <f t="shared" si="0"/>
        <v>9511.09</v>
      </c>
    </row>
    <row r="21" spans="1:9" ht="38.25" outlineLevel="1">
      <c r="A21" s="221" t="s">
        <v>365</v>
      </c>
      <c r="B21" s="117" t="s">
        <v>727</v>
      </c>
      <c r="C21" s="117" t="s">
        <v>730</v>
      </c>
      <c r="D21" s="118" t="s">
        <v>742</v>
      </c>
      <c r="E21" s="117"/>
      <c r="F21" s="113">
        <f>Ведомственная!G21</f>
        <v>3218.29</v>
      </c>
      <c r="G21" s="113">
        <f>Ведомственная!H21</f>
        <v>3671.9</v>
      </c>
      <c r="H21" s="113">
        <f>Ведомственная!I21</f>
        <v>2620.9</v>
      </c>
      <c r="I21" s="145">
        <f t="shared" si="0"/>
        <v>9511.09</v>
      </c>
    </row>
    <row r="22" spans="1:9" ht="63.75" outlineLevel="1">
      <c r="A22" s="222" t="s">
        <v>366</v>
      </c>
      <c r="B22" s="119" t="s">
        <v>727</v>
      </c>
      <c r="C22" s="119" t="s">
        <v>730</v>
      </c>
      <c r="D22" s="121" t="s">
        <v>745</v>
      </c>
      <c r="E22" s="119"/>
      <c r="F22" s="113">
        <f>Ведомственная!G22</f>
        <v>3218.29</v>
      </c>
      <c r="G22" s="113">
        <f>Ведомственная!H22</f>
        <v>2521.9</v>
      </c>
      <c r="H22" s="113">
        <f>Ведомственная!I22</f>
        <v>2620.9</v>
      </c>
      <c r="I22" s="145">
        <f t="shared" si="0"/>
        <v>8361.09</v>
      </c>
    </row>
    <row r="23" spans="1:9" ht="127.5" outlineLevel="1">
      <c r="A23" s="223" t="s">
        <v>826</v>
      </c>
      <c r="B23" s="75" t="s">
        <v>727</v>
      </c>
      <c r="C23" s="75" t="s">
        <v>730</v>
      </c>
      <c r="D23" s="120" t="s">
        <v>745</v>
      </c>
      <c r="E23" s="75" t="s">
        <v>30</v>
      </c>
      <c r="F23" s="113">
        <f>Ведомственная!G23</f>
        <v>2458.29</v>
      </c>
      <c r="G23" s="113">
        <f>Ведомственная!H23</f>
        <v>2421.9</v>
      </c>
      <c r="H23" s="113">
        <f>Ведомственная!I23</f>
        <v>2440.9</v>
      </c>
      <c r="I23" s="145">
        <f t="shared" si="0"/>
        <v>7321.09</v>
      </c>
    </row>
    <row r="24" spans="1:9" ht="89.25" outlineLevel="1">
      <c r="A24" s="223" t="s">
        <v>827</v>
      </c>
      <c r="B24" s="75" t="s">
        <v>727</v>
      </c>
      <c r="C24" s="75" t="s">
        <v>730</v>
      </c>
      <c r="D24" s="120" t="s">
        <v>745</v>
      </c>
      <c r="E24" s="75" t="s">
        <v>55</v>
      </c>
      <c r="F24" s="113">
        <f>Ведомственная!G24</f>
        <v>690</v>
      </c>
      <c r="G24" s="113">
        <f>Ведомственная!H24</f>
        <v>100</v>
      </c>
      <c r="H24" s="113">
        <f>Ведомственная!I24</f>
        <v>180</v>
      </c>
      <c r="I24" s="145">
        <f t="shared" si="0"/>
        <v>970</v>
      </c>
    </row>
    <row r="25" spans="1:9" ht="63.75" outlineLevel="1">
      <c r="A25" s="223" t="s">
        <v>828</v>
      </c>
      <c r="B25" s="75" t="s">
        <v>727</v>
      </c>
      <c r="C25" s="75" t="s">
        <v>730</v>
      </c>
      <c r="D25" s="120" t="s">
        <v>745</v>
      </c>
      <c r="E25" s="75" t="s">
        <v>152</v>
      </c>
      <c r="F25" s="113">
        <f>Ведомственная!G25</f>
        <v>70</v>
      </c>
      <c r="G25" s="113">
        <f>Ведомственная!H25</f>
        <v>0</v>
      </c>
      <c r="H25" s="113">
        <f>Ведомственная!I25</f>
        <v>0</v>
      </c>
      <c r="I25" s="145">
        <f t="shared" si="0"/>
        <v>70</v>
      </c>
    </row>
    <row r="26" spans="1:9" ht="51" outlineLevel="1">
      <c r="A26" s="222" t="s">
        <v>367</v>
      </c>
      <c r="B26" s="119" t="s">
        <v>727</v>
      </c>
      <c r="C26" s="119" t="s">
        <v>730</v>
      </c>
      <c r="D26" s="121" t="s">
        <v>743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3" t="s">
        <v>825</v>
      </c>
      <c r="B27" s="75" t="s">
        <v>727</v>
      </c>
      <c r="C27" s="75" t="s">
        <v>730</v>
      </c>
      <c r="D27" s="120" t="s">
        <v>743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3" t="s">
        <v>467</v>
      </c>
      <c r="B28" s="119" t="s">
        <v>727</v>
      </c>
      <c r="C28" s="119" t="s">
        <v>730</v>
      </c>
      <c r="D28" s="120" t="s">
        <v>746</v>
      </c>
      <c r="E28" s="119"/>
      <c r="F28" s="113">
        <f>Ведомственная!G28</f>
        <v>0</v>
      </c>
      <c r="G28" s="113">
        <f>Ведомственная!H28</f>
        <v>1150</v>
      </c>
      <c r="H28" s="113">
        <f>Ведомственная!I28</f>
        <v>0</v>
      </c>
      <c r="I28" s="145">
        <f t="shared" si="0"/>
        <v>1150</v>
      </c>
    </row>
    <row r="29" spans="1:9" ht="76.5" outlineLevel="1">
      <c r="A29" s="223" t="s">
        <v>882</v>
      </c>
      <c r="B29" s="75" t="s">
        <v>727</v>
      </c>
      <c r="C29" s="75" t="s">
        <v>730</v>
      </c>
      <c r="D29" s="120" t="s">
        <v>746</v>
      </c>
      <c r="E29" s="75" t="s">
        <v>55</v>
      </c>
      <c r="F29" s="113">
        <f>Ведомственная!G29</f>
        <v>0</v>
      </c>
      <c r="G29" s="113">
        <f>Ведомственная!H29</f>
        <v>1150</v>
      </c>
      <c r="H29" s="113">
        <f>Ведомственная!I29</f>
        <v>0</v>
      </c>
      <c r="I29" s="145">
        <f t="shared" si="0"/>
        <v>1150</v>
      </c>
    </row>
    <row r="30" spans="1:9" ht="63.75" outlineLevel="1">
      <c r="A30" s="221" t="s">
        <v>371</v>
      </c>
      <c r="B30" s="117" t="s">
        <v>727</v>
      </c>
      <c r="C30" s="117" t="s">
        <v>730</v>
      </c>
      <c r="D30" s="118" t="s">
        <v>747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2" t="s">
        <v>366</v>
      </c>
      <c r="B31" s="119" t="s">
        <v>727</v>
      </c>
      <c r="C31" s="119" t="s">
        <v>730</v>
      </c>
      <c r="D31" s="122" t="s">
        <v>748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3" t="s">
        <v>828</v>
      </c>
      <c r="B32" s="75" t="s">
        <v>727</v>
      </c>
      <c r="C32" s="75" t="s">
        <v>730</v>
      </c>
      <c r="D32" s="122" t="s">
        <v>748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8" t="s">
        <v>368</v>
      </c>
      <c r="B33" s="108" t="s">
        <v>727</v>
      </c>
      <c r="C33" s="108" t="s">
        <v>22</v>
      </c>
      <c r="D33" s="109" t="s">
        <v>744</v>
      </c>
      <c r="E33" s="108"/>
      <c r="F33" s="110">
        <f>Ведомственная!G33</f>
        <v>0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0</v>
      </c>
    </row>
    <row r="34" spans="1:9" ht="51" outlineLevel="1">
      <c r="A34" s="219" t="s">
        <v>438</v>
      </c>
      <c r="B34" s="111" t="s">
        <v>727</v>
      </c>
      <c r="C34" s="111" t="s">
        <v>22</v>
      </c>
      <c r="D34" s="112" t="s">
        <v>582</v>
      </c>
      <c r="E34" s="111"/>
      <c r="F34" s="113">
        <f>Ведомственная!G34</f>
        <v>0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0</v>
      </c>
    </row>
    <row r="35" spans="1:9" ht="25.5" outlineLevel="1">
      <c r="A35" s="220" t="s">
        <v>364</v>
      </c>
      <c r="B35" s="114" t="s">
        <v>727</v>
      </c>
      <c r="C35" s="114" t="s">
        <v>22</v>
      </c>
      <c r="D35" s="115" t="s">
        <v>741</v>
      </c>
      <c r="E35" s="114"/>
      <c r="F35" s="113">
        <f>Ведомственная!G35</f>
        <v>0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0</v>
      </c>
    </row>
    <row r="36" spans="1:9" ht="25.5" outlineLevel="1">
      <c r="A36" s="221" t="s">
        <v>369</v>
      </c>
      <c r="B36" s="117" t="s">
        <v>727</v>
      </c>
      <c r="C36" s="117" t="s">
        <v>22</v>
      </c>
      <c r="D36" s="118" t="s">
        <v>586</v>
      </c>
      <c r="E36" s="117"/>
      <c r="F36" s="113">
        <f>Ведомственная!G36</f>
        <v>0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0</v>
      </c>
    </row>
    <row r="37" spans="1:9" ht="25.5" outlineLevel="1">
      <c r="A37" s="222" t="s">
        <v>439</v>
      </c>
      <c r="B37" s="119" t="s">
        <v>727</v>
      </c>
      <c r="C37" s="119" t="s">
        <v>22</v>
      </c>
      <c r="D37" s="121" t="s">
        <v>749</v>
      </c>
      <c r="E37" s="119"/>
      <c r="F37" s="113">
        <f>Ведомственная!G37</f>
        <v>0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0</v>
      </c>
    </row>
    <row r="38" spans="1:9" ht="38.25" outlineLevel="1">
      <c r="A38" s="223" t="s">
        <v>881</v>
      </c>
      <c r="B38" s="75" t="s">
        <v>727</v>
      </c>
      <c r="C38" s="75" t="s">
        <v>22</v>
      </c>
      <c r="D38" s="120" t="s">
        <v>749</v>
      </c>
      <c r="E38" s="75" t="s">
        <v>152</v>
      </c>
      <c r="F38" s="113">
        <f>Ведомственная!G38</f>
        <v>0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0</v>
      </c>
    </row>
    <row r="39" spans="1:9">
      <c r="A39" s="218" t="s">
        <v>370</v>
      </c>
      <c r="B39" s="108" t="s">
        <v>727</v>
      </c>
      <c r="C39" s="108" t="s">
        <v>24</v>
      </c>
      <c r="D39" s="109" t="s">
        <v>744</v>
      </c>
      <c r="E39" s="108"/>
      <c r="F39" s="110">
        <f>Ведомственная!G39</f>
        <v>1464.5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1464.5</v>
      </c>
    </row>
    <row r="40" spans="1:9" ht="51" outlineLevel="1">
      <c r="A40" s="219" t="s">
        <v>438</v>
      </c>
      <c r="B40" s="111" t="s">
        <v>727</v>
      </c>
      <c r="C40" s="111" t="s">
        <v>24</v>
      </c>
      <c r="D40" s="112" t="s">
        <v>582</v>
      </c>
      <c r="E40" s="111"/>
      <c r="F40" s="113">
        <f>Ведомственная!G40</f>
        <v>1464.5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1464.5</v>
      </c>
    </row>
    <row r="41" spans="1:9" ht="25.5" outlineLevel="1">
      <c r="A41" s="220" t="s">
        <v>364</v>
      </c>
      <c r="B41" s="114" t="s">
        <v>727</v>
      </c>
      <c r="C41" s="114" t="s">
        <v>24</v>
      </c>
      <c r="D41" s="115" t="s">
        <v>741</v>
      </c>
      <c r="E41" s="114"/>
      <c r="F41" s="113">
        <f>Ведомственная!G41</f>
        <v>1464.5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1464.5</v>
      </c>
    </row>
    <row r="42" spans="1:9" ht="63.75" outlineLevel="1">
      <c r="A42" s="221" t="s">
        <v>371</v>
      </c>
      <c r="B42" s="117" t="s">
        <v>727</v>
      </c>
      <c r="C42" s="117" t="s">
        <v>24</v>
      </c>
      <c r="D42" s="118" t="s">
        <v>747</v>
      </c>
      <c r="E42" s="117"/>
      <c r="F42" s="113">
        <f>Ведомственная!G42</f>
        <v>1464.5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1464.5</v>
      </c>
    </row>
    <row r="43" spans="1:9" ht="89.25" outlineLevel="1">
      <c r="A43" s="222" t="s">
        <v>372</v>
      </c>
      <c r="B43" s="119" t="s">
        <v>727</v>
      </c>
      <c r="C43" s="119" t="s">
        <v>24</v>
      </c>
      <c r="D43" s="121" t="s">
        <v>750</v>
      </c>
      <c r="E43" s="119"/>
      <c r="F43" s="113">
        <f>Ведомственная!G43</f>
        <v>96.4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96.4</v>
      </c>
    </row>
    <row r="44" spans="1:9" ht="89.25" outlineLevel="1">
      <c r="A44" s="223" t="s">
        <v>880</v>
      </c>
      <c r="B44" s="75" t="s">
        <v>727</v>
      </c>
      <c r="C44" s="75" t="s">
        <v>24</v>
      </c>
      <c r="D44" s="120" t="s">
        <v>750</v>
      </c>
      <c r="E44" s="75" t="s">
        <v>147</v>
      </c>
      <c r="F44" s="113">
        <f>Ведомственная!G44</f>
        <v>96.4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96.4</v>
      </c>
    </row>
    <row r="45" spans="1:9" ht="76.5" outlineLevel="1">
      <c r="A45" s="222" t="s">
        <v>373</v>
      </c>
      <c r="B45" s="119" t="s">
        <v>727</v>
      </c>
      <c r="C45" s="119" t="s">
        <v>24</v>
      </c>
      <c r="D45" s="121" t="s">
        <v>751</v>
      </c>
      <c r="E45" s="119"/>
      <c r="F45" s="113">
        <f>Ведомственная!G45</f>
        <v>47.3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47.3</v>
      </c>
    </row>
    <row r="46" spans="1:9" ht="76.5" outlineLevel="1">
      <c r="A46" s="223" t="s">
        <v>879</v>
      </c>
      <c r="B46" s="75" t="s">
        <v>727</v>
      </c>
      <c r="C46" s="75" t="s">
        <v>24</v>
      </c>
      <c r="D46" s="120" t="s">
        <v>751</v>
      </c>
      <c r="E46" s="75" t="s">
        <v>147</v>
      </c>
      <c r="F46" s="113">
        <f>Ведомственная!G46</f>
        <v>47.3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47.3</v>
      </c>
    </row>
    <row r="47" spans="1:9" ht="76.5" outlineLevel="1">
      <c r="A47" s="222" t="s">
        <v>374</v>
      </c>
      <c r="B47" s="119" t="s">
        <v>727</v>
      </c>
      <c r="C47" s="119" t="s">
        <v>24</v>
      </c>
      <c r="D47" s="121" t="s">
        <v>752</v>
      </c>
      <c r="E47" s="119"/>
      <c r="F47" s="113">
        <f>Ведомственная!G47</f>
        <v>20.8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20.8</v>
      </c>
    </row>
    <row r="48" spans="1:9" ht="89.25" outlineLevel="1">
      <c r="A48" s="223" t="s">
        <v>878</v>
      </c>
      <c r="B48" s="75" t="s">
        <v>727</v>
      </c>
      <c r="C48" s="75" t="s">
        <v>24</v>
      </c>
      <c r="D48" s="120" t="s">
        <v>752</v>
      </c>
      <c r="E48" s="75" t="s">
        <v>147</v>
      </c>
      <c r="F48" s="113">
        <f>Ведомственная!G48</f>
        <v>20.8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20.8</v>
      </c>
    </row>
    <row r="49" spans="1:9" ht="76.5" outlineLevel="1">
      <c r="A49" s="222" t="s">
        <v>375</v>
      </c>
      <c r="B49" s="119" t="s">
        <v>727</v>
      </c>
      <c r="C49" s="119" t="s">
        <v>24</v>
      </c>
      <c r="D49" s="121" t="s">
        <v>753</v>
      </c>
      <c r="E49" s="119"/>
      <c r="F49" s="113">
        <f>Ведомственная!G49</f>
        <v>24.2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24.2</v>
      </c>
    </row>
    <row r="50" spans="1:9" ht="89.25" outlineLevel="1">
      <c r="A50" s="223" t="s">
        <v>877</v>
      </c>
      <c r="B50" s="75" t="s">
        <v>727</v>
      </c>
      <c r="C50" s="75" t="s">
        <v>24</v>
      </c>
      <c r="D50" s="120" t="s">
        <v>753</v>
      </c>
      <c r="E50" s="75" t="s">
        <v>147</v>
      </c>
      <c r="F50" s="113">
        <f>Ведомственная!G50</f>
        <v>24.2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24.2</v>
      </c>
    </row>
    <row r="51" spans="1:9" ht="76.5" outlineLevel="1">
      <c r="A51" s="222" t="s">
        <v>376</v>
      </c>
      <c r="B51" s="119" t="s">
        <v>727</v>
      </c>
      <c r="C51" s="119" t="s">
        <v>24</v>
      </c>
      <c r="D51" s="121" t="s">
        <v>754</v>
      </c>
      <c r="E51" s="119"/>
      <c r="F51" s="113">
        <f>Ведомственная!G51</f>
        <v>1275.8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1275.8</v>
      </c>
    </row>
    <row r="52" spans="1:9" ht="76.5" outlineLevel="1">
      <c r="A52" s="223" t="s">
        <v>876</v>
      </c>
      <c r="B52" s="75" t="s">
        <v>727</v>
      </c>
      <c r="C52" s="75" t="s">
        <v>24</v>
      </c>
      <c r="D52" s="120" t="s">
        <v>754</v>
      </c>
      <c r="E52" s="75" t="s">
        <v>147</v>
      </c>
      <c r="F52" s="113">
        <f>Ведомственная!G52</f>
        <v>1275.8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1275.8</v>
      </c>
    </row>
    <row r="53" spans="1:9">
      <c r="A53" s="214" t="s">
        <v>466</v>
      </c>
      <c r="B53" s="72" t="s">
        <v>728</v>
      </c>
      <c r="C53" s="72" t="s">
        <v>734</v>
      </c>
      <c r="D53" s="106" t="s">
        <v>744</v>
      </c>
      <c r="E53" s="72"/>
      <c r="F53" s="113">
        <v>163</v>
      </c>
      <c r="G53" s="113">
        <v>177.9</v>
      </c>
      <c r="H53" s="113">
        <v>184.1</v>
      </c>
      <c r="I53" s="145">
        <f t="shared" si="0"/>
        <v>525</v>
      </c>
    </row>
    <row r="54" spans="1:9">
      <c r="A54" s="218" t="s">
        <v>465</v>
      </c>
      <c r="B54" s="108" t="s">
        <v>728</v>
      </c>
      <c r="C54" s="108" t="s">
        <v>729</v>
      </c>
      <c r="D54" s="109" t="s">
        <v>744</v>
      </c>
      <c r="E54" s="108"/>
      <c r="F54" s="113">
        <v>163</v>
      </c>
      <c r="G54" s="113">
        <v>177.9</v>
      </c>
      <c r="H54" s="113">
        <v>184.1</v>
      </c>
      <c r="I54" s="145">
        <f t="shared" si="0"/>
        <v>525</v>
      </c>
    </row>
    <row r="55" spans="1:9" ht="51" outlineLevel="1">
      <c r="A55" s="219" t="s">
        <v>438</v>
      </c>
      <c r="B55" s="111" t="s">
        <v>728</v>
      </c>
      <c r="C55" s="111" t="s">
        <v>729</v>
      </c>
      <c r="D55" s="112" t="s">
        <v>582</v>
      </c>
      <c r="E55" s="111"/>
      <c r="F55" s="113">
        <v>163</v>
      </c>
      <c r="G55" s="113">
        <v>177.9</v>
      </c>
      <c r="H55" s="113">
        <v>184.1</v>
      </c>
      <c r="I55" s="145">
        <f t="shared" si="0"/>
        <v>525</v>
      </c>
    </row>
    <row r="56" spans="1:9" ht="25.5" outlineLevel="1">
      <c r="A56" s="220" t="s">
        <v>364</v>
      </c>
      <c r="B56" s="114" t="s">
        <v>728</v>
      </c>
      <c r="C56" s="114" t="s">
        <v>729</v>
      </c>
      <c r="D56" s="115" t="s">
        <v>741</v>
      </c>
      <c r="E56" s="114"/>
      <c r="F56" s="113">
        <v>163</v>
      </c>
      <c r="G56" s="113">
        <v>177.9</v>
      </c>
      <c r="H56" s="113">
        <v>184.1</v>
      </c>
      <c r="I56" s="145">
        <f t="shared" si="0"/>
        <v>525</v>
      </c>
    </row>
    <row r="57" spans="1:9" ht="63.75" outlineLevel="1">
      <c r="A57" s="221" t="s">
        <v>371</v>
      </c>
      <c r="B57" s="117" t="s">
        <v>728</v>
      </c>
      <c r="C57" s="117" t="s">
        <v>729</v>
      </c>
      <c r="D57" s="118" t="s">
        <v>747</v>
      </c>
      <c r="E57" s="117"/>
      <c r="F57" s="113">
        <v>163</v>
      </c>
      <c r="G57" s="113">
        <v>177.9</v>
      </c>
      <c r="H57" s="113">
        <v>184.1</v>
      </c>
      <c r="I57" s="145">
        <f t="shared" si="0"/>
        <v>525</v>
      </c>
    </row>
    <row r="58" spans="1:9" ht="38.25" outlineLevel="1">
      <c r="A58" s="221" t="s">
        <v>891</v>
      </c>
      <c r="B58" s="119" t="s">
        <v>728</v>
      </c>
      <c r="C58" s="119" t="s">
        <v>729</v>
      </c>
      <c r="D58" s="121" t="s">
        <v>755</v>
      </c>
      <c r="E58" s="119"/>
      <c r="F58" s="113">
        <v>163</v>
      </c>
      <c r="G58" s="113">
        <v>177.9</v>
      </c>
      <c r="H58" s="113">
        <v>184.1</v>
      </c>
      <c r="I58" s="145">
        <f t="shared" si="0"/>
        <v>525</v>
      </c>
    </row>
    <row r="59" spans="1:9" ht="102" outlineLevel="1">
      <c r="A59" s="223" t="s">
        <v>889</v>
      </c>
      <c r="B59" s="75" t="s">
        <v>728</v>
      </c>
      <c r="C59" s="75" t="s">
        <v>729</v>
      </c>
      <c r="D59" s="120" t="s">
        <v>755</v>
      </c>
      <c r="E59" s="75" t="s">
        <v>30</v>
      </c>
      <c r="F59" s="113">
        <v>148</v>
      </c>
      <c r="G59" s="113">
        <v>161.9</v>
      </c>
      <c r="H59" s="113">
        <v>167.1</v>
      </c>
      <c r="I59" s="145">
        <f t="shared" si="0"/>
        <v>477</v>
      </c>
    </row>
    <row r="60" spans="1:9" ht="63.75" outlineLevel="1">
      <c r="A60" s="223" t="s">
        <v>892</v>
      </c>
      <c r="B60" s="75" t="s">
        <v>728</v>
      </c>
      <c r="C60" s="75" t="s">
        <v>729</v>
      </c>
      <c r="D60" s="120" t="s">
        <v>755</v>
      </c>
      <c r="E60" s="75" t="s">
        <v>55</v>
      </c>
      <c r="F60" s="113">
        <f>Ведомственная!G60</f>
        <v>15</v>
      </c>
      <c r="G60" s="113">
        <f>Ведомственная!H60</f>
        <v>16</v>
      </c>
      <c r="H60" s="113">
        <f>Ведомственная!I60</f>
        <v>17</v>
      </c>
      <c r="I60" s="145">
        <f t="shared" si="0"/>
        <v>48</v>
      </c>
    </row>
    <row r="61" spans="1:9" ht="25.5">
      <c r="A61" s="214" t="s">
        <v>377</v>
      </c>
      <c r="B61" s="72" t="s">
        <v>729</v>
      </c>
      <c r="C61" s="72" t="s">
        <v>734</v>
      </c>
      <c r="D61" s="106" t="s">
        <v>744</v>
      </c>
      <c r="E61" s="72"/>
      <c r="F61" s="107">
        <f>Ведомственная!G61</f>
        <v>1014.5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1014.5</v>
      </c>
    </row>
    <row r="62" spans="1:9" ht="51">
      <c r="A62" s="218" t="s">
        <v>380</v>
      </c>
      <c r="B62" s="108" t="s">
        <v>729</v>
      </c>
      <c r="C62" s="108" t="s">
        <v>21</v>
      </c>
      <c r="D62" s="109" t="s">
        <v>744</v>
      </c>
      <c r="E62" s="108"/>
      <c r="F62" s="110">
        <f>Ведомственная!G62</f>
        <v>1014.5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1014.5</v>
      </c>
    </row>
    <row r="63" spans="1:9" ht="51" outlineLevel="1">
      <c r="A63" s="219" t="s">
        <v>438</v>
      </c>
      <c r="B63" s="111" t="s">
        <v>729</v>
      </c>
      <c r="C63" s="111" t="s">
        <v>21</v>
      </c>
      <c r="D63" s="112" t="s">
        <v>582</v>
      </c>
      <c r="E63" s="111"/>
      <c r="F63" s="113">
        <f>Ведомственная!G63</f>
        <v>1014.5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1014.5</v>
      </c>
    </row>
    <row r="64" spans="1:9" ht="25.5" outlineLevel="1">
      <c r="A64" s="220" t="s">
        <v>364</v>
      </c>
      <c r="B64" s="114" t="s">
        <v>729</v>
      </c>
      <c r="C64" s="114" t="s">
        <v>21</v>
      </c>
      <c r="D64" s="115" t="s">
        <v>741</v>
      </c>
      <c r="E64" s="114"/>
      <c r="F64" s="113">
        <f>Ведомственная!G64</f>
        <v>1014.5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1014.5</v>
      </c>
    </row>
    <row r="65" spans="1:9" ht="38.25" outlineLevel="1">
      <c r="A65" s="221" t="s">
        <v>378</v>
      </c>
      <c r="B65" s="117" t="s">
        <v>729</v>
      </c>
      <c r="C65" s="117" t="s">
        <v>21</v>
      </c>
      <c r="D65" s="118" t="s">
        <v>756</v>
      </c>
      <c r="E65" s="117"/>
      <c r="F65" s="113">
        <f>Ведомственная!G65</f>
        <v>1014.5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1014.5</v>
      </c>
    </row>
    <row r="66" spans="1:9" ht="25.5" outlineLevel="1">
      <c r="A66" s="221" t="s">
        <v>463</v>
      </c>
      <c r="B66" s="119" t="s">
        <v>729</v>
      </c>
      <c r="C66" s="119" t="s">
        <v>21</v>
      </c>
      <c r="D66" s="121" t="s">
        <v>757</v>
      </c>
      <c r="E66" s="119"/>
      <c r="F66" s="113">
        <f>Ведомственная!G66</f>
        <v>914.5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914.5</v>
      </c>
    </row>
    <row r="67" spans="1:9" ht="51" outlineLevel="1">
      <c r="A67" s="223" t="s">
        <v>873</v>
      </c>
      <c r="B67" s="75" t="s">
        <v>729</v>
      </c>
      <c r="C67" s="75" t="s">
        <v>21</v>
      </c>
      <c r="D67" s="120" t="s">
        <v>757</v>
      </c>
      <c r="E67" s="75" t="s">
        <v>55</v>
      </c>
      <c r="F67" s="113">
        <f>Ведомственная!G67</f>
        <v>15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15</v>
      </c>
    </row>
    <row r="68" spans="1:9" ht="63.75" outlineLevel="1">
      <c r="A68" s="221" t="s">
        <v>874</v>
      </c>
      <c r="B68" s="75" t="s">
        <v>729</v>
      </c>
      <c r="C68" s="75" t="s">
        <v>21</v>
      </c>
      <c r="D68" s="120" t="s">
        <v>757</v>
      </c>
      <c r="E68" s="75" t="s">
        <v>217</v>
      </c>
      <c r="F68" s="113">
        <f>Ведомственная!G68</f>
        <v>899.5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899.5</v>
      </c>
    </row>
    <row r="69" spans="1:9" ht="51" outlineLevel="1">
      <c r="A69" s="222" t="s">
        <v>379</v>
      </c>
      <c r="B69" s="119" t="s">
        <v>729</v>
      </c>
      <c r="C69" s="119" t="s">
        <v>21</v>
      </c>
      <c r="D69" s="121" t="s">
        <v>758</v>
      </c>
      <c r="E69" s="119"/>
      <c r="F69" s="113">
        <f>Ведомственная!G69</f>
        <v>100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100</v>
      </c>
    </row>
    <row r="70" spans="1:9" ht="76.5" outlineLevel="1">
      <c r="A70" s="223" t="s">
        <v>872</v>
      </c>
      <c r="B70" s="75" t="s">
        <v>729</v>
      </c>
      <c r="C70" s="75" t="s">
        <v>21</v>
      </c>
      <c r="D70" s="120" t="s">
        <v>758</v>
      </c>
      <c r="E70" s="75" t="s">
        <v>55</v>
      </c>
      <c r="F70" s="113">
        <f>Ведомственная!G70</f>
        <v>100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100</v>
      </c>
    </row>
    <row r="71" spans="1:9" ht="38.25">
      <c r="A71" s="218" t="s">
        <v>381</v>
      </c>
      <c r="B71" s="108" t="s">
        <v>729</v>
      </c>
      <c r="C71" s="108" t="s">
        <v>25</v>
      </c>
      <c r="D71" s="109" t="s">
        <v>744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9" t="s">
        <v>438</v>
      </c>
      <c r="B72" s="111" t="s">
        <v>729</v>
      </c>
      <c r="C72" s="111" t="s">
        <v>25</v>
      </c>
      <c r="D72" s="112" t="s">
        <v>582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20" t="s">
        <v>364</v>
      </c>
      <c r="B73" s="114" t="s">
        <v>729</v>
      </c>
      <c r="C73" s="114" t="s">
        <v>25</v>
      </c>
      <c r="D73" s="115" t="s">
        <v>741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21" t="s">
        <v>378</v>
      </c>
      <c r="B74" s="117" t="s">
        <v>729</v>
      </c>
      <c r="C74" s="117" t="s">
        <v>25</v>
      </c>
      <c r="D74" s="118" t="s">
        <v>756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21" t="s">
        <v>462</v>
      </c>
      <c r="B75" s="119" t="s">
        <v>729</v>
      </c>
      <c r="C75" s="119" t="s">
        <v>25</v>
      </c>
      <c r="D75" s="122" t="s">
        <v>759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3" t="s">
        <v>871</v>
      </c>
      <c r="B76" s="75" t="s">
        <v>729</v>
      </c>
      <c r="C76" s="75" t="s">
        <v>25</v>
      </c>
      <c r="D76" s="122" t="s">
        <v>759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2" t="s">
        <v>382</v>
      </c>
      <c r="B77" s="119" t="s">
        <v>729</v>
      </c>
      <c r="C77" s="119" t="s">
        <v>25</v>
      </c>
      <c r="D77" s="121" t="s">
        <v>760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3" t="s">
        <v>870</v>
      </c>
      <c r="B78" s="75" t="s">
        <v>729</v>
      </c>
      <c r="C78" s="75" t="s">
        <v>25</v>
      </c>
      <c r="D78" s="120" t="s">
        <v>760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4" t="s">
        <v>383</v>
      </c>
      <c r="B79" s="72" t="s">
        <v>730</v>
      </c>
      <c r="C79" s="72" t="s">
        <v>734</v>
      </c>
      <c r="D79" s="106" t="s">
        <v>744</v>
      </c>
      <c r="E79" s="72"/>
      <c r="F79" s="107">
        <f>Ведомственная!G79</f>
        <v>1522.1</v>
      </c>
      <c r="G79" s="107">
        <f>Ведомственная!H79</f>
        <v>0</v>
      </c>
      <c r="H79" s="107">
        <f>Ведомственная!I79</f>
        <v>0</v>
      </c>
      <c r="I79" s="145">
        <f t="shared" si="1"/>
        <v>1522.1</v>
      </c>
    </row>
    <row r="80" spans="1:9">
      <c r="A80" s="218" t="s">
        <v>460</v>
      </c>
      <c r="B80" s="108" t="s">
        <v>730</v>
      </c>
      <c r="C80" s="108" t="s">
        <v>727</v>
      </c>
      <c r="D80" s="109" t="s">
        <v>744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9" t="s">
        <v>438</v>
      </c>
      <c r="B81" s="111" t="s">
        <v>730</v>
      </c>
      <c r="C81" s="111" t="s">
        <v>727</v>
      </c>
      <c r="D81" s="112" t="s">
        <v>582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20" t="s">
        <v>364</v>
      </c>
      <c r="B82" s="114" t="s">
        <v>730</v>
      </c>
      <c r="C82" s="114" t="s">
        <v>727</v>
      </c>
      <c r="D82" s="115" t="s">
        <v>741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21" t="s">
        <v>369</v>
      </c>
      <c r="B83" s="117" t="s">
        <v>730</v>
      </c>
      <c r="C83" s="117" t="s">
        <v>727</v>
      </c>
      <c r="D83" s="118" t="s">
        <v>586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2" t="s">
        <v>461</v>
      </c>
      <c r="B84" s="119" t="s">
        <v>730</v>
      </c>
      <c r="C84" s="119" t="s">
        <v>727</v>
      </c>
      <c r="D84" s="120" t="s">
        <v>761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3" t="s">
        <v>869</v>
      </c>
      <c r="B85" s="75" t="s">
        <v>730</v>
      </c>
      <c r="C85" s="75" t="s">
        <v>727</v>
      </c>
      <c r="D85" s="120" t="s">
        <v>761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8" t="s">
        <v>384</v>
      </c>
      <c r="B86" s="108" t="s">
        <v>730</v>
      </c>
      <c r="C86" s="108" t="s">
        <v>732</v>
      </c>
      <c r="D86" s="109" t="s">
        <v>744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9" t="s">
        <v>438</v>
      </c>
      <c r="B87" s="111" t="s">
        <v>730</v>
      </c>
      <c r="C87" s="111" t="s">
        <v>732</v>
      </c>
      <c r="D87" s="112" t="s">
        <v>582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20" t="s">
        <v>364</v>
      </c>
      <c r="B88" s="114" t="s">
        <v>730</v>
      </c>
      <c r="C88" s="114" t="s">
        <v>732</v>
      </c>
      <c r="D88" s="115" t="s">
        <v>741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21" t="s">
        <v>369</v>
      </c>
      <c r="B89" s="117" t="s">
        <v>730</v>
      </c>
      <c r="C89" s="117" t="s">
        <v>732</v>
      </c>
      <c r="D89" s="118" t="s">
        <v>586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2" t="s">
        <v>385</v>
      </c>
      <c r="B90" s="119" t="s">
        <v>730</v>
      </c>
      <c r="C90" s="119" t="s">
        <v>732</v>
      </c>
      <c r="D90" s="121" t="s">
        <v>762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3" t="s">
        <v>868</v>
      </c>
      <c r="B91" s="75" t="s">
        <v>730</v>
      </c>
      <c r="C91" s="75" t="s">
        <v>732</v>
      </c>
      <c r="D91" s="120" t="s">
        <v>762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8" t="s">
        <v>386</v>
      </c>
      <c r="B92" s="108" t="s">
        <v>730</v>
      </c>
      <c r="C92" s="108" t="s">
        <v>735</v>
      </c>
      <c r="D92" s="109" t="s">
        <v>744</v>
      </c>
      <c r="E92" s="108"/>
      <c r="F92" s="110">
        <f>Ведомственная!G92</f>
        <v>1477.1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1477.1</v>
      </c>
    </row>
    <row r="93" spans="1:9" ht="51" outlineLevel="1">
      <c r="A93" s="219" t="s">
        <v>438</v>
      </c>
      <c r="B93" s="111" t="s">
        <v>730</v>
      </c>
      <c r="C93" s="111" t="s">
        <v>735</v>
      </c>
      <c r="D93" s="112" t="s">
        <v>582</v>
      </c>
      <c r="E93" s="111"/>
      <c r="F93" s="113">
        <f>Ведомственная!G93</f>
        <v>1477.1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1477.1</v>
      </c>
    </row>
    <row r="94" spans="1:9" ht="25.5" outlineLevel="1">
      <c r="A94" s="220" t="s">
        <v>387</v>
      </c>
      <c r="B94" s="114" t="s">
        <v>730</v>
      </c>
      <c r="C94" s="114" t="s">
        <v>735</v>
      </c>
      <c r="D94" s="115" t="s">
        <v>763</v>
      </c>
      <c r="E94" s="114"/>
      <c r="F94" s="113">
        <f>Ведомственная!G94</f>
        <v>1477.1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1477.1</v>
      </c>
    </row>
    <row r="95" spans="1:9" ht="76.5" outlineLevel="1">
      <c r="A95" s="221" t="s">
        <v>688</v>
      </c>
      <c r="B95" s="117" t="s">
        <v>730</v>
      </c>
      <c r="C95" s="117" t="s">
        <v>735</v>
      </c>
      <c r="D95" s="118" t="s">
        <v>764</v>
      </c>
      <c r="E95" s="117"/>
      <c r="F95" s="113">
        <f>Ведомственная!G95</f>
        <v>1477.1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1477.1</v>
      </c>
    </row>
    <row r="96" spans="1:9" ht="25.5" outlineLevel="1">
      <c r="A96" s="222" t="s">
        <v>459</v>
      </c>
      <c r="B96" s="119" t="s">
        <v>730</v>
      </c>
      <c r="C96" s="119" t="s">
        <v>735</v>
      </c>
      <c r="D96" s="121" t="s">
        <v>765</v>
      </c>
      <c r="E96" s="119"/>
      <c r="F96" s="113">
        <f>Ведомственная!G96</f>
        <v>0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0</v>
      </c>
    </row>
    <row r="97" spans="1:9" ht="51" outlineLevel="1">
      <c r="A97" s="223" t="s">
        <v>883</v>
      </c>
      <c r="B97" s="75" t="s">
        <v>730</v>
      </c>
      <c r="C97" s="75" t="s">
        <v>735</v>
      </c>
      <c r="D97" s="120" t="s">
        <v>765</v>
      </c>
      <c r="E97" s="75" t="s">
        <v>55</v>
      </c>
      <c r="F97" s="113">
        <f>Ведомственная!G97</f>
        <v>0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0</v>
      </c>
    </row>
    <row r="98" spans="1:9" ht="25.5" outlineLevel="1">
      <c r="A98" s="222" t="s">
        <v>388</v>
      </c>
      <c r="B98" s="119" t="s">
        <v>730</v>
      </c>
      <c r="C98" s="119" t="s">
        <v>735</v>
      </c>
      <c r="D98" s="121" t="s">
        <v>766</v>
      </c>
      <c r="E98" s="119"/>
      <c r="F98" s="113">
        <f>Ведомственная!G98</f>
        <v>1477.1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1477.1</v>
      </c>
    </row>
    <row r="99" spans="1:9" ht="38.25" outlineLevel="1">
      <c r="A99" s="223" t="s">
        <v>866</v>
      </c>
      <c r="B99" s="75" t="s">
        <v>730</v>
      </c>
      <c r="C99" s="75" t="s">
        <v>735</v>
      </c>
      <c r="D99" s="120" t="s">
        <v>766</v>
      </c>
      <c r="E99" s="75" t="s">
        <v>55</v>
      </c>
      <c r="F99" s="113">
        <f>Ведомственная!G99</f>
        <v>1477.1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1477.1</v>
      </c>
    </row>
    <row r="100" spans="1:9" ht="51" outlineLevel="1">
      <c r="A100" s="223" t="s">
        <v>941</v>
      </c>
      <c r="B100" s="265" t="s">
        <v>730</v>
      </c>
      <c r="C100" s="265" t="s">
        <v>735</v>
      </c>
      <c r="D100" s="266" t="s">
        <v>766</v>
      </c>
      <c r="E100" s="265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2" t="s">
        <v>389</v>
      </c>
      <c r="B101" s="119" t="s">
        <v>730</v>
      </c>
      <c r="C101" s="119" t="s">
        <v>735</v>
      </c>
      <c r="D101" s="120" t="s">
        <v>910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3" t="s">
        <v>867</v>
      </c>
      <c r="B102" s="75" t="s">
        <v>730</v>
      </c>
      <c r="C102" s="75" t="s">
        <v>735</v>
      </c>
      <c r="D102" s="120" t="s">
        <v>910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21" t="s">
        <v>390</v>
      </c>
      <c r="B103" s="117" t="s">
        <v>730</v>
      </c>
      <c r="C103" s="117" t="s">
        <v>735</v>
      </c>
      <c r="D103" s="118" t="s">
        <v>767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2" t="s">
        <v>388</v>
      </c>
      <c r="B104" s="119" t="s">
        <v>730</v>
      </c>
      <c r="C104" s="119" t="s">
        <v>735</v>
      </c>
      <c r="D104" s="121" t="s">
        <v>768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3" t="s">
        <v>866</v>
      </c>
      <c r="B105" s="75" t="s">
        <v>730</v>
      </c>
      <c r="C105" s="75" t="s">
        <v>735</v>
      </c>
      <c r="D105" s="120" t="s">
        <v>768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8" t="s">
        <v>392</v>
      </c>
      <c r="B106" s="108" t="s">
        <v>730</v>
      </c>
      <c r="C106" s="108" t="s">
        <v>23</v>
      </c>
      <c r="D106" s="109" t="s">
        <v>744</v>
      </c>
      <c r="E106" s="108"/>
      <c r="F106" s="110">
        <f>Ведомственная!G106</f>
        <v>45</v>
      </c>
      <c r="G106" s="110">
        <f>Ведомственная!H106</f>
        <v>0</v>
      </c>
      <c r="H106" s="110">
        <f>Ведомственная!I106</f>
        <v>0</v>
      </c>
      <c r="I106" s="145">
        <f t="shared" si="1"/>
        <v>45</v>
      </c>
    </row>
    <row r="107" spans="1:9" ht="51" outlineLevel="1">
      <c r="A107" s="219" t="s">
        <v>438</v>
      </c>
      <c r="B107" s="111" t="s">
        <v>730</v>
      </c>
      <c r="C107" s="111" t="s">
        <v>23</v>
      </c>
      <c r="D107" s="112" t="s">
        <v>582</v>
      </c>
      <c r="E107" s="111"/>
      <c r="F107" s="113">
        <f>Ведомственная!G107</f>
        <v>45</v>
      </c>
      <c r="G107" s="113">
        <f>Ведомственная!H107</f>
        <v>0</v>
      </c>
      <c r="H107" s="113">
        <f>Ведомственная!I107</f>
        <v>0</v>
      </c>
      <c r="I107" s="145">
        <f t="shared" si="1"/>
        <v>45</v>
      </c>
    </row>
    <row r="108" spans="1:9" ht="25.5" outlineLevel="1">
      <c r="A108" s="220" t="s">
        <v>364</v>
      </c>
      <c r="B108" s="114" t="s">
        <v>730</v>
      </c>
      <c r="C108" s="114" t="s">
        <v>23</v>
      </c>
      <c r="D108" s="115" t="s">
        <v>741</v>
      </c>
      <c r="E108" s="114"/>
      <c r="F108" s="113">
        <f>Ведомственная!G108</f>
        <v>45</v>
      </c>
      <c r="G108" s="113">
        <f>Ведомственная!H108</f>
        <v>0</v>
      </c>
      <c r="H108" s="113">
        <f>Ведомственная!I108</f>
        <v>0</v>
      </c>
      <c r="I108" s="145">
        <f t="shared" si="1"/>
        <v>45</v>
      </c>
    </row>
    <row r="109" spans="1:9" ht="25.5" outlineLevel="1">
      <c r="A109" s="221" t="s">
        <v>369</v>
      </c>
      <c r="B109" s="117" t="s">
        <v>730</v>
      </c>
      <c r="C109" s="117" t="s">
        <v>23</v>
      </c>
      <c r="D109" s="118" t="s">
        <v>586</v>
      </c>
      <c r="E109" s="117"/>
      <c r="F109" s="113">
        <f>Ведомственная!G109</f>
        <v>45</v>
      </c>
      <c r="G109" s="113">
        <f>Ведомственная!H109</f>
        <v>0</v>
      </c>
      <c r="H109" s="113">
        <f>Ведомственная!I109</f>
        <v>0</v>
      </c>
      <c r="I109" s="145">
        <f t="shared" si="1"/>
        <v>45</v>
      </c>
    </row>
    <row r="110" spans="1:9" ht="38.25" outlineLevel="1">
      <c r="A110" s="222" t="s">
        <v>453</v>
      </c>
      <c r="B110" s="119" t="s">
        <v>730</v>
      </c>
      <c r="C110" s="119" t="s">
        <v>23</v>
      </c>
      <c r="D110" s="121" t="s">
        <v>769</v>
      </c>
      <c r="E110" s="119"/>
      <c r="F110" s="113">
        <f>Ведомственная!G110</f>
        <v>45</v>
      </c>
      <c r="G110" s="113">
        <f>Ведомственная!H110</f>
        <v>0</v>
      </c>
      <c r="H110" s="113">
        <f>Ведомственная!I110</f>
        <v>0</v>
      </c>
      <c r="I110" s="145">
        <f t="shared" si="1"/>
        <v>45</v>
      </c>
    </row>
    <row r="111" spans="1:9" ht="63.75" outlineLevel="1">
      <c r="A111" s="223" t="s">
        <v>865</v>
      </c>
      <c r="B111" s="75" t="s">
        <v>730</v>
      </c>
      <c r="C111" s="75" t="s">
        <v>23</v>
      </c>
      <c r="D111" s="120" t="s">
        <v>769</v>
      </c>
      <c r="E111" s="75" t="s">
        <v>55</v>
      </c>
      <c r="F111" s="113">
        <f>Ведомственная!G111</f>
        <v>45</v>
      </c>
      <c r="G111" s="113">
        <f>Ведомственная!H111</f>
        <v>0</v>
      </c>
      <c r="H111" s="113">
        <f>Ведомственная!I111</f>
        <v>0</v>
      </c>
      <c r="I111" s="145">
        <f t="shared" si="1"/>
        <v>45</v>
      </c>
    </row>
    <row r="112" spans="1:9" ht="25.5" outlineLevel="1">
      <c r="A112" s="222" t="s">
        <v>912</v>
      </c>
      <c r="B112" s="119" t="s">
        <v>730</v>
      </c>
      <c r="C112" s="119" t="s">
        <v>23</v>
      </c>
      <c r="D112" s="121" t="s">
        <v>911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3" t="s">
        <v>913</v>
      </c>
      <c r="B113" s="75" t="s">
        <v>730</v>
      </c>
      <c r="C113" s="75" t="s">
        <v>23</v>
      </c>
      <c r="D113" s="121" t="s">
        <v>911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2" t="s">
        <v>393</v>
      </c>
      <c r="B114" s="119" t="s">
        <v>730</v>
      </c>
      <c r="C114" s="119" t="s">
        <v>23</v>
      </c>
      <c r="D114" s="121" t="s">
        <v>770</v>
      </c>
      <c r="E114" s="119"/>
      <c r="F114" s="113">
        <f>Ведомственная!G112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3" t="s">
        <v>864</v>
      </c>
      <c r="B115" s="75" t="s">
        <v>730</v>
      </c>
      <c r="C115" s="75" t="s">
        <v>23</v>
      </c>
      <c r="D115" s="120" t="s">
        <v>770</v>
      </c>
      <c r="E115" s="75" t="s">
        <v>55</v>
      </c>
      <c r="F115" s="113">
        <f>Ведомственная!G113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4" t="s">
        <v>394</v>
      </c>
      <c r="B116" s="72" t="s">
        <v>731</v>
      </c>
      <c r="C116" s="72" t="s">
        <v>734</v>
      </c>
      <c r="D116" s="106" t="s">
        <v>744</v>
      </c>
      <c r="E116" s="72"/>
      <c r="F116" s="107">
        <f>Ведомственная!G116</f>
        <v>2057.5702300000003</v>
      </c>
      <c r="G116" s="107">
        <f>Ведомственная!H116</f>
        <v>820.86023</v>
      </c>
      <c r="H116" s="107">
        <f>Ведомственная!I116</f>
        <v>807.24023</v>
      </c>
      <c r="I116" s="145">
        <f t="shared" si="1"/>
        <v>3685.6706900000004</v>
      </c>
    </row>
    <row r="117" spans="1:9">
      <c r="A117" s="218" t="s">
        <v>395</v>
      </c>
      <c r="B117" s="108" t="s">
        <v>731</v>
      </c>
      <c r="C117" s="108" t="s">
        <v>727</v>
      </c>
      <c r="D117" s="109" t="s">
        <v>744</v>
      </c>
      <c r="E117" s="108"/>
      <c r="F117" s="110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9" t="s">
        <v>438</v>
      </c>
      <c r="B118" s="111" t="s">
        <v>731</v>
      </c>
      <c r="C118" s="111" t="s">
        <v>727</v>
      </c>
      <c r="D118" s="112" t="s">
        <v>582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20" t="s">
        <v>396</v>
      </c>
      <c r="B119" s="114" t="s">
        <v>731</v>
      </c>
      <c r="C119" s="114" t="s">
        <v>727</v>
      </c>
      <c r="D119" s="115" t="s">
        <v>771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21" t="s">
        <v>397</v>
      </c>
      <c r="B120" s="117" t="s">
        <v>731</v>
      </c>
      <c r="C120" s="117" t="s">
        <v>727</v>
      </c>
      <c r="D120" s="118" t="s">
        <v>772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2" t="s">
        <v>398</v>
      </c>
      <c r="B121" s="119" t="s">
        <v>731</v>
      </c>
      <c r="C121" s="119" t="s">
        <v>727</v>
      </c>
      <c r="D121" s="121" t="s">
        <v>773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3" t="s">
        <v>863</v>
      </c>
      <c r="B122" s="75" t="s">
        <v>731</v>
      </c>
      <c r="C122" s="75" t="s">
        <v>727</v>
      </c>
      <c r="D122" s="120" t="s">
        <v>773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2" t="s">
        <v>452</v>
      </c>
      <c r="B123" s="119" t="s">
        <v>731</v>
      </c>
      <c r="C123" s="119" t="s">
        <v>727</v>
      </c>
      <c r="D123" s="121" t="s">
        <v>773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3" t="s">
        <v>862</v>
      </c>
      <c r="B124" s="119" t="s">
        <v>731</v>
      </c>
      <c r="C124" s="119" t="s">
        <v>727</v>
      </c>
      <c r="D124" s="122" t="s">
        <v>774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8" t="s">
        <v>399</v>
      </c>
      <c r="B125" s="108" t="s">
        <v>731</v>
      </c>
      <c r="C125" s="108" t="s">
        <v>728</v>
      </c>
      <c r="D125" s="109" t="s">
        <v>744</v>
      </c>
      <c r="E125" s="108"/>
      <c r="F125" s="110">
        <f>Ведомственная!G125</f>
        <v>0</v>
      </c>
      <c r="G125" s="110">
        <f>Ведомственная!H125</f>
        <v>0</v>
      </c>
      <c r="H125" s="110">
        <f>Ведомственная!I125</f>
        <v>0</v>
      </c>
      <c r="I125" s="145">
        <f t="shared" si="1"/>
        <v>0</v>
      </c>
    </row>
    <row r="126" spans="1:9" ht="51" outlineLevel="1">
      <c r="A126" s="219" t="s">
        <v>438</v>
      </c>
      <c r="B126" s="111" t="s">
        <v>731</v>
      </c>
      <c r="C126" s="111" t="s">
        <v>728</v>
      </c>
      <c r="D126" s="112" t="s">
        <v>582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0</v>
      </c>
      <c r="I126" s="145">
        <f t="shared" si="1"/>
        <v>0</v>
      </c>
    </row>
    <row r="127" spans="1:9" ht="38.25" outlineLevel="1">
      <c r="A127" s="220" t="s">
        <v>396</v>
      </c>
      <c r="B127" s="114" t="s">
        <v>731</v>
      </c>
      <c r="C127" s="114" t="s">
        <v>728</v>
      </c>
      <c r="D127" s="115" t="s">
        <v>771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0</v>
      </c>
      <c r="I127" s="145">
        <f t="shared" si="1"/>
        <v>0</v>
      </c>
    </row>
    <row r="128" spans="1:9" ht="38.25" outlineLevel="1">
      <c r="A128" s="221" t="s">
        <v>397</v>
      </c>
      <c r="B128" s="117" t="s">
        <v>731</v>
      </c>
      <c r="C128" s="117" t="s">
        <v>728</v>
      </c>
      <c r="D128" s="118" t="s">
        <v>772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0</v>
      </c>
      <c r="I128" s="145">
        <f t="shared" si="1"/>
        <v>0</v>
      </c>
    </row>
    <row r="129" spans="1:9" ht="51" outlineLevel="1">
      <c r="A129" s="222" t="s">
        <v>400</v>
      </c>
      <c r="B129" s="119" t="s">
        <v>731</v>
      </c>
      <c r="C129" s="119" t="s">
        <v>728</v>
      </c>
      <c r="D129" s="121" t="s">
        <v>775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3" t="s">
        <v>856</v>
      </c>
      <c r="B130" s="75" t="s">
        <v>731</v>
      </c>
      <c r="C130" s="75" t="s">
        <v>728</v>
      </c>
      <c r="D130" s="120" t="s">
        <v>775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2" t="s">
        <v>401</v>
      </c>
      <c r="B131" s="119" t="s">
        <v>731</v>
      </c>
      <c r="C131" s="119" t="s">
        <v>728</v>
      </c>
      <c r="D131" s="121" t="s">
        <v>776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3" t="s">
        <v>861</v>
      </c>
      <c r="B132" s="75" t="s">
        <v>731</v>
      </c>
      <c r="C132" s="75" t="s">
        <v>728</v>
      </c>
      <c r="D132" s="120" t="s">
        <v>776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2" t="s">
        <v>451</v>
      </c>
      <c r="B133" s="119" t="s">
        <v>731</v>
      </c>
      <c r="C133" s="119" t="s">
        <v>728</v>
      </c>
      <c r="D133" s="121" t="s">
        <v>777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3" t="s">
        <v>860</v>
      </c>
      <c r="B134" s="75" t="s">
        <v>731</v>
      </c>
      <c r="C134" s="75" t="s">
        <v>728</v>
      </c>
      <c r="D134" s="120" t="s">
        <v>777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2" t="s">
        <v>402</v>
      </c>
      <c r="B135" s="119" t="s">
        <v>731</v>
      </c>
      <c r="C135" s="119" t="s">
        <v>728</v>
      </c>
      <c r="D135" s="121" t="s">
        <v>778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3" t="s">
        <v>859</v>
      </c>
      <c r="B136" s="75" t="s">
        <v>731</v>
      </c>
      <c r="C136" s="75" t="s">
        <v>728</v>
      </c>
      <c r="D136" s="120" t="s">
        <v>778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2" t="s">
        <v>403</v>
      </c>
      <c r="B137" s="119" t="s">
        <v>731</v>
      </c>
      <c r="C137" s="119" t="s">
        <v>728</v>
      </c>
      <c r="D137" s="121" t="s">
        <v>779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3" t="s">
        <v>858</v>
      </c>
      <c r="B138" s="75" t="s">
        <v>731</v>
      </c>
      <c r="C138" s="75" t="s">
        <v>728</v>
      </c>
      <c r="D138" s="120" t="s">
        <v>779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3" t="s">
        <v>808</v>
      </c>
      <c r="B139" s="75" t="s">
        <v>731</v>
      </c>
      <c r="C139" s="75" t="s">
        <v>728</v>
      </c>
      <c r="D139" s="120" t="s">
        <v>807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0</v>
      </c>
      <c r="I139" s="145">
        <f t="shared" si="1"/>
        <v>0</v>
      </c>
    </row>
    <row r="140" spans="1:9" ht="89.25" outlineLevel="1">
      <c r="A140" s="223" t="s">
        <v>857</v>
      </c>
      <c r="B140" s="75" t="s">
        <v>731</v>
      </c>
      <c r="C140" s="75" t="s">
        <v>728</v>
      </c>
      <c r="D140" s="120" t="s">
        <v>807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0</v>
      </c>
      <c r="I140" s="145">
        <f t="shared" ref="I140:I205" si="2">F140+G140+H140</f>
        <v>0</v>
      </c>
    </row>
    <row r="141" spans="1:9">
      <c r="A141" s="218" t="s">
        <v>404</v>
      </c>
      <c r="B141" s="108" t="s">
        <v>731</v>
      </c>
      <c r="C141" s="108" t="s">
        <v>729</v>
      </c>
      <c r="D141" s="109" t="s">
        <v>744</v>
      </c>
      <c r="E141" s="108"/>
      <c r="F141" s="110">
        <f>Ведомственная!G141</f>
        <v>2057.5702300000003</v>
      </c>
      <c r="G141" s="110">
        <f>Ведомственная!H141</f>
        <v>820.86023</v>
      </c>
      <c r="H141" s="110">
        <f>Ведомственная!I141</f>
        <v>807.24023</v>
      </c>
      <c r="I141" s="145">
        <f t="shared" si="2"/>
        <v>3685.6706900000004</v>
      </c>
    </row>
    <row r="142" spans="1:9" ht="51" outlineLevel="1">
      <c r="A142" s="219" t="s">
        <v>438</v>
      </c>
      <c r="B142" s="111" t="s">
        <v>731</v>
      </c>
      <c r="C142" s="111" t="s">
        <v>729</v>
      </c>
      <c r="D142" s="112" t="s">
        <v>582</v>
      </c>
      <c r="E142" s="111"/>
      <c r="F142" s="113">
        <f>Ведомственная!G142</f>
        <v>2057.5702300000003</v>
      </c>
      <c r="G142" s="113">
        <f>Ведомственная!H142</f>
        <v>820.86023</v>
      </c>
      <c r="H142" s="113">
        <f>Ведомственная!I142</f>
        <v>807.24023</v>
      </c>
      <c r="I142" s="145">
        <f t="shared" si="2"/>
        <v>3685.6706900000004</v>
      </c>
    </row>
    <row r="143" spans="1:9" ht="38.25" outlineLevel="1">
      <c r="A143" s="220" t="s">
        <v>396</v>
      </c>
      <c r="B143" s="114" t="s">
        <v>731</v>
      </c>
      <c r="C143" s="114" t="s">
        <v>729</v>
      </c>
      <c r="D143" s="115" t="s">
        <v>771</v>
      </c>
      <c r="E143" s="114"/>
      <c r="F143" s="113">
        <f>Ведомственная!G143</f>
        <v>2057.5702300000003</v>
      </c>
      <c r="G143" s="113">
        <f>Ведомственная!H143</f>
        <v>820.86023</v>
      </c>
      <c r="H143" s="113">
        <f>Ведомственная!I143</f>
        <v>807.24023</v>
      </c>
      <c r="I143" s="145">
        <f t="shared" si="2"/>
        <v>3685.6706900000004</v>
      </c>
    </row>
    <row r="144" spans="1:9" ht="25.5" outlineLevel="1">
      <c r="A144" s="221" t="s">
        <v>405</v>
      </c>
      <c r="B144" s="117" t="s">
        <v>731</v>
      </c>
      <c r="C144" s="117" t="s">
        <v>729</v>
      </c>
      <c r="D144" s="118" t="s">
        <v>780</v>
      </c>
      <c r="E144" s="117"/>
      <c r="F144" s="113">
        <f>Ведомственная!G144</f>
        <v>2057.5702300000003</v>
      </c>
      <c r="G144" s="113">
        <f>Ведомственная!H144</f>
        <v>820.86023</v>
      </c>
      <c r="H144" s="113">
        <f>Ведомственная!I144</f>
        <v>807.24023</v>
      </c>
      <c r="I144" s="145">
        <f t="shared" si="2"/>
        <v>3685.6706900000004</v>
      </c>
    </row>
    <row r="145" spans="1:9" ht="25.5" outlineLevel="1">
      <c r="A145" s="221" t="s">
        <v>915</v>
      </c>
      <c r="B145" s="117" t="s">
        <v>731</v>
      </c>
      <c r="C145" s="117" t="s">
        <v>729</v>
      </c>
      <c r="D145" s="118" t="s">
        <v>914</v>
      </c>
      <c r="E145" s="117"/>
      <c r="F145" s="113">
        <f>Ведомственная!G145</f>
        <v>0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0</v>
      </c>
    </row>
    <row r="146" spans="1:9" ht="51" outlineLevel="1">
      <c r="A146" s="221" t="s">
        <v>916</v>
      </c>
      <c r="B146" s="117" t="s">
        <v>731</v>
      </c>
      <c r="C146" s="117" t="s">
        <v>729</v>
      </c>
      <c r="D146" s="118" t="s">
        <v>914</v>
      </c>
      <c r="E146" s="117" t="s">
        <v>55</v>
      </c>
      <c r="F146" s="113">
        <f>Ведомственная!G146</f>
        <v>0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0</v>
      </c>
    </row>
    <row r="147" spans="1:9" ht="38.25" outlineLevel="1">
      <c r="A147" s="221" t="s">
        <v>918</v>
      </c>
      <c r="B147" s="117" t="s">
        <v>731</v>
      </c>
      <c r="C147" s="117" t="s">
        <v>729</v>
      </c>
      <c r="D147" s="118" t="s">
        <v>917</v>
      </c>
      <c r="E147" s="117"/>
      <c r="F147" s="113">
        <f>Ведомственная!G147</f>
        <v>472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472</v>
      </c>
    </row>
    <row r="148" spans="1:9" ht="63.75" outlineLevel="1">
      <c r="A148" s="221" t="s">
        <v>919</v>
      </c>
      <c r="B148" s="117" t="s">
        <v>731</v>
      </c>
      <c r="C148" s="117" t="s">
        <v>729</v>
      </c>
      <c r="D148" s="118" t="s">
        <v>917</v>
      </c>
      <c r="E148" s="117" t="s">
        <v>55</v>
      </c>
      <c r="F148" s="113">
        <f>Ведомственная!G148</f>
        <v>472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472</v>
      </c>
    </row>
    <row r="149" spans="1:9" ht="51" outlineLevel="1">
      <c r="A149" s="222" t="s">
        <v>400</v>
      </c>
      <c r="B149" s="119" t="s">
        <v>731</v>
      </c>
      <c r="C149" s="119" t="s">
        <v>729</v>
      </c>
      <c r="D149" s="121" t="s">
        <v>781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3" t="s">
        <v>856</v>
      </c>
      <c r="B150" s="75" t="s">
        <v>731</v>
      </c>
      <c r="C150" s="75" t="s">
        <v>729</v>
      </c>
      <c r="D150" s="120" t="s">
        <v>781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2" t="s">
        <v>450</v>
      </c>
      <c r="B151" s="119" t="s">
        <v>731</v>
      </c>
      <c r="C151" s="119" t="s">
        <v>729</v>
      </c>
      <c r="D151" s="121" t="s">
        <v>782</v>
      </c>
      <c r="E151" s="119"/>
      <c r="F151" s="113">
        <f>Ведомственная!G151</f>
        <v>540.6</v>
      </c>
      <c r="G151" s="113">
        <f>Ведомственная!H151</f>
        <v>417.3</v>
      </c>
      <c r="H151" s="113">
        <f>Ведомственная!I151</f>
        <v>417.3</v>
      </c>
      <c r="I151" s="145">
        <f t="shared" si="2"/>
        <v>1375.2</v>
      </c>
    </row>
    <row r="152" spans="1:9" ht="63.75" outlineLevel="1">
      <c r="A152" s="223" t="s">
        <v>855</v>
      </c>
      <c r="B152" s="75" t="s">
        <v>731</v>
      </c>
      <c r="C152" s="75" t="s">
        <v>729</v>
      </c>
      <c r="D152" s="120" t="s">
        <v>782</v>
      </c>
      <c r="E152" s="75" t="s">
        <v>55</v>
      </c>
      <c r="F152" s="113">
        <f>Ведомственная!G152</f>
        <v>540.6</v>
      </c>
      <c r="G152" s="113">
        <f>Ведомственная!H152</f>
        <v>417.3</v>
      </c>
      <c r="H152" s="113">
        <f>Ведомственная!I152</f>
        <v>417.3</v>
      </c>
      <c r="I152" s="145">
        <f t="shared" si="2"/>
        <v>1375.2</v>
      </c>
    </row>
    <row r="153" spans="1:9" ht="38.25" outlineLevel="1">
      <c r="A153" s="223" t="s">
        <v>929</v>
      </c>
      <c r="B153" s="119" t="s">
        <v>731</v>
      </c>
      <c r="C153" s="119" t="s">
        <v>729</v>
      </c>
      <c r="D153" s="121" t="s">
        <v>928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3" t="s">
        <v>930</v>
      </c>
      <c r="B154" s="75" t="s">
        <v>731</v>
      </c>
      <c r="C154" s="75" t="s">
        <v>729</v>
      </c>
      <c r="D154" s="120" t="s">
        <v>928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2" t="s">
        <v>406</v>
      </c>
      <c r="B155" s="119" t="s">
        <v>731</v>
      </c>
      <c r="C155" s="119" t="s">
        <v>729</v>
      </c>
      <c r="D155" s="121" t="s">
        <v>783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3" t="s">
        <v>842</v>
      </c>
      <c r="B156" s="75" t="s">
        <v>731</v>
      </c>
      <c r="C156" s="75" t="s">
        <v>729</v>
      </c>
      <c r="D156" s="120" t="s">
        <v>783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3" t="s">
        <v>854</v>
      </c>
      <c r="B157" s="75" t="s">
        <v>731</v>
      </c>
      <c r="C157" s="75" t="s">
        <v>729</v>
      </c>
      <c r="D157" s="120" t="s">
        <v>783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2" t="s">
        <v>407</v>
      </c>
      <c r="B158" s="119" t="s">
        <v>731</v>
      </c>
      <c r="C158" s="119" t="s">
        <v>729</v>
      </c>
      <c r="D158" s="121" t="s">
        <v>784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3" t="s">
        <v>853</v>
      </c>
      <c r="B159" s="75" t="s">
        <v>731</v>
      </c>
      <c r="C159" s="75" t="s">
        <v>729</v>
      </c>
      <c r="D159" s="120" t="s">
        <v>784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3" t="s">
        <v>942</v>
      </c>
      <c r="B160" s="265" t="s">
        <v>731</v>
      </c>
      <c r="C160" s="265" t="s">
        <v>729</v>
      </c>
      <c r="D160" s="266" t="s">
        <v>784</v>
      </c>
      <c r="E160" s="265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2" t="s">
        <v>851</v>
      </c>
      <c r="B161" s="119" t="s">
        <v>731</v>
      </c>
      <c r="C161" s="119" t="s">
        <v>729</v>
      </c>
      <c r="D161" s="121" t="s">
        <v>785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3" t="s">
        <v>852</v>
      </c>
      <c r="B162" s="75" t="s">
        <v>731</v>
      </c>
      <c r="C162" s="75" t="s">
        <v>729</v>
      </c>
      <c r="D162" s="120" t="s">
        <v>785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2" t="s">
        <v>408</v>
      </c>
      <c r="B163" s="119" t="s">
        <v>731</v>
      </c>
      <c r="C163" s="119" t="s">
        <v>729</v>
      </c>
      <c r="D163" s="121" t="s">
        <v>786</v>
      </c>
      <c r="E163" s="119"/>
      <c r="F163" s="113">
        <f>Ведомственная!G163</f>
        <v>5</v>
      </c>
      <c r="G163" s="113">
        <f>Ведомственная!H163</f>
        <v>0</v>
      </c>
      <c r="H163" s="113">
        <f>Ведомственная!I163</f>
        <v>0</v>
      </c>
      <c r="I163" s="145">
        <f t="shared" si="2"/>
        <v>5</v>
      </c>
    </row>
    <row r="164" spans="1:9" ht="63.75" outlineLevel="1">
      <c r="A164" s="223" t="s">
        <v>850</v>
      </c>
      <c r="B164" s="75" t="s">
        <v>731</v>
      </c>
      <c r="C164" s="75" t="s">
        <v>729</v>
      </c>
      <c r="D164" s="120" t="s">
        <v>786</v>
      </c>
      <c r="E164" s="75" t="s">
        <v>55</v>
      </c>
      <c r="F164" s="113">
        <f>Ведомственная!G164</f>
        <v>5</v>
      </c>
      <c r="G164" s="113">
        <f>Ведомственная!H164</f>
        <v>0</v>
      </c>
      <c r="H164" s="113">
        <f>Ведомственная!I164</f>
        <v>0</v>
      </c>
      <c r="I164" s="145">
        <f t="shared" si="2"/>
        <v>5</v>
      </c>
    </row>
    <row r="165" spans="1:9" ht="63.75" outlineLevel="1">
      <c r="A165" s="223" t="s">
        <v>943</v>
      </c>
      <c r="B165" s="265" t="s">
        <v>731</v>
      </c>
      <c r="C165" s="265" t="s">
        <v>729</v>
      </c>
      <c r="D165" s="266" t="s">
        <v>786</v>
      </c>
      <c r="E165" s="265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2" t="s">
        <v>409</v>
      </c>
      <c r="B166" s="119" t="s">
        <v>731</v>
      </c>
      <c r="C166" s="119" t="s">
        <v>729</v>
      </c>
      <c r="D166" s="121" t="s">
        <v>787</v>
      </c>
      <c r="E166" s="119"/>
      <c r="F166" s="113">
        <f>Ведомственная!G166</f>
        <v>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0</v>
      </c>
    </row>
    <row r="167" spans="1:9" ht="76.5" outlineLevel="1">
      <c r="A167" s="223" t="s">
        <v>849</v>
      </c>
      <c r="B167" s="75" t="s">
        <v>731</v>
      </c>
      <c r="C167" s="75" t="s">
        <v>729</v>
      </c>
      <c r="D167" s="120" t="s">
        <v>787</v>
      </c>
      <c r="E167" s="75" t="s">
        <v>55</v>
      </c>
      <c r="F167" s="113">
        <f>Ведомственная!G167</f>
        <v>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0</v>
      </c>
    </row>
    <row r="168" spans="1:9" ht="25.5" outlineLevel="1">
      <c r="A168" s="222" t="s">
        <v>410</v>
      </c>
      <c r="B168" s="119" t="s">
        <v>731</v>
      </c>
      <c r="C168" s="119" t="s">
        <v>729</v>
      </c>
      <c r="D168" s="121" t="s">
        <v>788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3" t="s">
        <v>848</v>
      </c>
      <c r="B169" s="75" t="s">
        <v>731</v>
      </c>
      <c r="C169" s="75" t="s">
        <v>729</v>
      </c>
      <c r="D169" s="120" t="s">
        <v>788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2" t="s">
        <v>411</v>
      </c>
      <c r="B170" s="119" t="s">
        <v>731</v>
      </c>
      <c r="C170" s="119" t="s">
        <v>729</v>
      </c>
      <c r="D170" s="121" t="s">
        <v>789</v>
      </c>
      <c r="E170" s="119"/>
      <c r="F170" s="113">
        <f>Ведомственная!G170</f>
        <v>336.61</v>
      </c>
      <c r="G170" s="113">
        <f>Ведомственная!H170</f>
        <v>180.2</v>
      </c>
      <c r="H170" s="113">
        <f>Ведомственная!I170</f>
        <v>166.58</v>
      </c>
      <c r="I170" s="145">
        <f t="shared" si="2"/>
        <v>683.39</v>
      </c>
    </row>
    <row r="171" spans="1:9" ht="51" outlineLevel="1">
      <c r="A171" s="223" t="s">
        <v>846</v>
      </c>
      <c r="B171" s="75" t="s">
        <v>731</v>
      </c>
      <c r="C171" s="75" t="s">
        <v>729</v>
      </c>
      <c r="D171" s="120" t="s">
        <v>789</v>
      </c>
      <c r="E171" s="75" t="s">
        <v>55</v>
      </c>
      <c r="F171" s="113">
        <f>Ведомственная!G171</f>
        <v>336.61</v>
      </c>
      <c r="G171" s="113">
        <f>Ведомственная!H171</f>
        <v>180.2</v>
      </c>
      <c r="H171" s="113">
        <f>Ведомственная!I171</f>
        <v>166.58</v>
      </c>
      <c r="I171" s="145">
        <f t="shared" si="2"/>
        <v>683.39</v>
      </c>
    </row>
    <row r="172" spans="1:9" ht="38.25" outlineLevel="1">
      <c r="A172" s="223" t="s">
        <v>847</v>
      </c>
      <c r="B172" s="75" t="s">
        <v>731</v>
      </c>
      <c r="C172" s="75" t="s">
        <v>729</v>
      </c>
      <c r="D172" s="120" t="s">
        <v>789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2" t="s">
        <v>412</v>
      </c>
      <c r="B173" s="119" t="s">
        <v>731</v>
      </c>
      <c r="C173" s="119" t="s">
        <v>729</v>
      </c>
      <c r="D173" s="121" t="s">
        <v>790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3" t="s">
        <v>844</v>
      </c>
      <c r="B174" s="75" t="s">
        <v>731</v>
      </c>
      <c r="C174" s="75" t="s">
        <v>729</v>
      </c>
      <c r="D174" s="120" t="s">
        <v>790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3" t="s">
        <v>845</v>
      </c>
      <c r="B175" s="75" t="s">
        <v>731</v>
      </c>
      <c r="C175" s="75" t="s">
        <v>729</v>
      </c>
      <c r="D175" s="120" t="s">
        <v>790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2" t="s">
        <v>413</v>
      </c>
      <c r="B176" s="119" t="s">
        <v>731</v>
      </c>
      <c r="C176" s="119" t="s">
        <v>729</v>
      </c>
      <c r="D176" s="121" t="s">
        <v>791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3" t="s">
        <v>843</v>
      </c>
      <c r="B177" s="75" t="s">
        <v>731</v>
      </c>
      <c r="C177" s="75" t="s">
        <v>729</v>
      </c>
      <c r="D177" s="120" t="s">
        <v>791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2" t="s">
        <v>406</v>
      </c>
      <c r="B178" s="119" t="s">
        <v>731</v>
      </c>
      <c r="C178" s="119" t="s">
        <v>729</v>
      </c>
      <c r="D178" s="121" t="s">
        <v>792</v>
      </c>
      <c r="E178" s="119"/>
      <c r="F178" s="113">
        <f>Ведомственная!G178</f>
        <v>703.36023</v>
      </c>
      <c r="G178" s="113">
        <f>Ведомственная!H178</f>
        <v>223.36023</v>
      </c>
      <c r="H178" s="113">
        <f>Ведомственная!I178</f>
        <v>223.36023</v>
      </c>
      <c r="I178" s="145">
        <f t="shared" si="2"/>
        <v>1150.08069</v>
      </c>
    </row>
    <row r="179" spans="1:9" ht="38.25" outlineLevel="1">
      <c r="A179" s="223" t="s">
        <v>842</v>
      </c>
      <c r="B179" s="75" t="s">
        <v>731</v>
      </c>
      <c r="C179" s="75" t="s">
        <v>729</v>
      </c>
      <c r="D179" s="120" t="s">
        <v>792</v>
      </c>
      <c r="E179" s="75" t="s">
        <v>55</v>
      </c>
      <c r="F179" s="113">
        <f>Ведомственная!G179</f>
        <v>703.36023</v>
      </c>
      <c r="G179" s="113">
        <f>Ведомственная!H179</f>
        <v>223.36023</v>
      </c>
      <c r="H179" s="113">
        <f>Ведомственная!I179</f>
        <v>223.36023</v>
      </c>
      <c r="I179" s="145">
        <f t="shared" si="2"/>
        <v>1150.08069</v>
      </c>
    </row>
    <row r="180" spans="1:9" ht="25.5" outlineLevel="1">
      <c r="A180" s="221" t="s">
        <v>449</v>
      </c>
      <c r="B180" s="117" t="s">
        <v>731</v>
      </c>
      <c r="C180" s="117" t="s">
        <v>729</v>
      </c>
      <c r="D180" s="118" t="s">
        <v>927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2" t="s">
        <v>414</v>
      </c>
      <c r="B181" s="119" t="s">
        <v>731</v>
      </c>
      <c r="C181" s="119" t="s">
        <v>729</v>
      </c>
      <c r="D181" s="121" t="s">
        <v>925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3" t="s">
        <v>926</v>
      </c>
      <c r="B182" s="75" t="s">
        <v>731</v>
      </c>
      <c r="C182" s="75" t="s">
        <v>729</v>
      </c>
      <c r="D182" s="120" t="s">
        <v>925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8" t="s">
        <v>415</v>
      </c>
      <c r="B183" s="108" t="s">
        <v>731</v>
      </c>
      <c r="C183" s="108" t="s">
        <v>731</v>
      </c>
      <c r="D183" s="109" t="s">
        <v>744</v>
      </c>
      <c r="E183" s="108"/>
      <c r="F183" s="110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9" t="s">
        <v>438</v>
      </c>
      <c r="B184" s="111" t="s">
        <v>731</v>
      </c>
      <c r="C184" s="111" t="s">
        <v>731</v>
      </c>
      <c r="D184" s="112" t="s">
        <v>582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20" t="s">
        <v>396</v>
      </c>
      <c r="B185" s="114" t="s">
        <v>731</v>
      </c>
      <c r="C185" s="114" t="s">
        <v>731</v>
      </c>
      <c r="D185" s="115" t="s">
        <v>771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21" t="s">
        <v>397</v>
      </c>
      <c r="B186" s="117" t="s">
        <v>731</v>
      </c>
      <c r="C186" s="117" t="s">
        <v>731</v>
      </c>
      <c r="D186" s="118" t="s">
        <v>772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2" t="s">
        <v>416</v>
      </c>
      <c r="B187" s="119" t="s">
        <v>731</v>
      </c>
      <c r="C187" s="119" t="s">
        <v>731</v>
      </c>
      <c r="D187" s="121" t="s">
        <v>793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3" t="s">
        <v>841</v>
      </c>
      <c r="B188" s="75" t="s">
        <v>731</v>
      </c>
      <c r="C188" s="75" t="s">
        <v>731</v>
      </c>
      <c r="D188" s="120" t="s">
        <v>793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3" t="s">
        <v>920</v>
      </c>
      <c r="B189" s="75" t="s">
        <v>731</v>
      </c>
      <c r="C189" s="75" t="s">
        <v>731</v>
      </c>
      <c r="D189" s="120" t="s">
        <v>922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3" t="s">
        <v>921</v>
      </c>
      <c r="B190" s="75" t="s">
        <v>731</v>
      </c>
      <c r="C190" s="75" t="s">
        <v>731</v>
      </c>
      <c r="D190" s="120" t="s">
        <v>922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21" t="s">
        <v>448</v>
      </c>
      <c r="B191" s="117" t="s">
        <v>731</v>
      </c>
      <c r="C191" s="117" t="s">
        <v>731</v>
      </c>
      <c r="D191" s="118" t="s">
        <v>780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2" t="s">
        <v>416</v>
      </c>
      <c r="B192" s="119" t="s">
        <v>731</v>
      </c>
      <c r="C192" s="119" t="s">
        <v>731</v>
      </c>
      <c r="D192" s="121" t="s">
        <v>794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3" t="s">
        <v>841</v>
      </c>
      <c r="B193" s="75" t="s">
        <v>731</v>
      </c>
      <c r="C193" s="75" t="s">
        <v>731</v>
      </c>
      <c r="D193" s="120" t="s">
        <v>794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4" t="s">
        <v>417</v>
      </c>
      <c r="B194" s="72" t="s">
        <v>732</v>
      </c>
      <c r="C194" s="72" t="s">
        <v>734</v>
      </c>
      <c r="D194" s="106" t="s">
        <v>744</v>
      </c>
      <c r="E194" s="72"/>
      <c r="F194" s="107">
        <f>Ведомственная!G194</f>
        <v>4346.3</v>
      </c>
      <c r="G194" s="107">
        <f>Ведомственная!H194</f>
        <v>533.20000000000005</v>
      </c>
      <c r="H194" s="107">
        <f>Ведомственная!I194</f>
        <v>610</v>
      </c>
      <c r="I194" s="145">
        <f t="shared" si="2"/>
        <v>5489.5</v>
      </c>
    </row>
    <row r="195" spans="1:9">
      <c r="A195" s="218" t="s">
        <v>418</v>
      </c>
      <c r="B195" s="108" t="s">
        <v>732</v>
      </c>
      <c r="C195" s="108" t="s">
        <v>727</v>
      </c>
      <c r="D195" s="109" t="s">
        <v>744</v>
      </c>
      <c r="E195" s="108"/>
      <c r="F195" s="110">
        <f>Ведомственная!G195</f>
        <v>4346.3</v>
      </c>
      <c r="G195" s="110">
        <f>Ведомственная!H195</f>
        <v>533.20000000000005</v>
      </c>
      <c r="H195" s="110">
        <f>Ведомственная!I195</f>
        <v>610</v>
      </c>
      <c r="I195" s="145">
        <f t="shared" si="2"/>
        <v>5489.5</v>
      </c>
    </row>
    <row r="196" spans="1:9" ht="51" outlineLevel="1">
      <c r="A196" s="219" t="s">
        <v>438</v>
      </c>
      <c r="B196" s="111" t="s">
        <v>732</v>
      </c>
      <c r="C196" s="111" t="s">
        <v>727</v>
      </c>
      <c r="D196" s="112" t="s">
        <v>582</v>
      </c>
      <c r="E196" s="111"/>
      <c r="F196" s="113">
        <f>Ведомственная!G196</f>
        <v>4346.3</v>
      </c>
      <c r="G196" s="113">
        <f>Ведомственная!H196</f>
        <v>533.20000000000005</v>
      </c>
      <c r="H196" s="113">
        <f>Ведомственная!I196</f>
        <v>610</v>
      </c>
      <c r="I196" s="145">
        <f t="shared" si="2"/>
        <v>5489.5</v>
      </c>
    </row>
    <row r="197" spans="1:9" ht="38.25" outlineLevel="1">
      <c r="A197" s="220" t="s">
        <v>419</v>
      </c>
      <c r="B197" s="114" t="s">
        <v>732</v>
      </c>
      <c r="C197" s="114" t="s">
        <v>727</v>
      </c>
      <c r="D197" s="115" t="s">
        <v>795</v>
      </c>
      <c r="E197" s="114"/>
      <c r="F197" s="113">
        <f>Ведомственная!G197</f>
        <v>4346.3</v>
      </c>
      <c r="G197" s="113">
        <f>Ведомственная!H197</f>
        <v>533.20000000000005</v>
      </c>
      <c r="H197" s="113">
        <f>Ведомственная!I197</f>
        <v>610</v>
      </c>
      <c r="I197" s="145">
        <f t="shared" si="2"/>
        <v>5489.5</v>
      </c>
    </row>
    <row r="198" spans="1:9" ht="38.25" outlineLevel="1">
      <c r="A198" s="221" t="s">
        <v>420</v>
      </c>
      <c r="B198" s="117" t="s">
        <v>732</v>
      </c>
      <c r="C198" s="117" t="s">
        <v>727</v>
      </c>
      <c r="D198" s="118" t="s">
        <v>796</v>
      </c>
      <c r="E198" s="117"/>
      <c r="F198" s="113">
        <f>Ведомственная!G198</f>
        <v>4346.3</v>
      </c>
      <c r="G198" s="113">
        <f>Ведомственная!H198</f>
        <v>533.20000000000005</v>
      </c>
      <c r="H198" s="113">
        <f>Ведомственная!I198</f>
        <v>610</v>
      </c>
      <c r="I198" s="145">
        <f t="shared" si="2"/>
        <v>5489.5</v>
      </c>
    </row>
    <row r="199" spans="1:9" ht="25.5" outlineLevel="1">
      <c r="A199" s="222" t="s">
        <v>422</v>
      </c>
      <c r="B199" s="119" t="s">
        <v>732</v>
      </c>
      <c r="C199" s="119" t="s">
        <v>727</v>
      </c>
      <c r="D199" s="121" t="s">
        <v>797</v>
      </c>
      <c r="E199" s="119"/>
      <c r="F199" s="113">
        <f>Ведомственная!G199</f>
        <v>4346.3</v>
      </c>
      <c r="G199" s="113">
        <f>Ведомственная!H199</f>
        <v>533.20000000000005</v>
      </c>
      <c r="H199" s="113">
        <f>Ведомственная!I199</f>
        <v>610</v>
      </c>
      <c r="I199" s="145">
        <f t="shared" si="2"/>
        <v>5489.5</v>
      </c>
    </row>
    <row r="200" spans="1:9" ht="51" outlineLevel="1">
      <c r="A200" s="223" t="s">
        <v>839</v>
      </c>
      <c r="B200" s="75" t="s">
        <v>732</v>
      </c>
      <c r="C200" s="75" t="s">
        <v>727</v>
      </c>
      <c r="D200" s="120" t="s">
        <v>797</v>
      </c>
      <c r="E200" s="75" t="s">
        <v>55</v>
      </c>
      <c r="F200" s="113">
        <f>Ведомственная!G200</f>
        <v>590</v>
      </c>
      <c r="G200" s="113">
        <f>Ведомственная!H200</f>
        <v>533.20000000000005</v>
      </c>
      <c r="H200" s="113">
        <f>Ведомственная!I200</f>
        <v>610</v>
      </c>
      <c r="I200" s="145">
        <f t="shared" si="2"/>
        <v>1733.2</v>
      </c>
    </row>
    <row r="201" spans="1:9" ht="38.25" outlineLevel="1">
      <c r="A201" s="223" t="s">
        <v>836</v>
      </c>
      <c r="B201" s="75" t="s">
        <v>732</v>
      </c>
      <c r="C201" s="75" t="s">
        <v>727</v>
      </c>
      <c r="D201" s="120" t="s">
        <v>797</v>
      </c>
      <c r="E201" s="75" t="s">
        <v>147</v>
      </c>
      <c r="F201" s="113">
        <f>Ведомственная!G201</f>
        <v>3756.3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3756.3</v>
      </c>
    </row>
    <row r="202" spans="1:9" ht="38.25" outlineLevel="1">
      <c r="A202" s="223" t="s">
        <v>840</v>
      </c>
      <c r="B202" s="75" t="s">
        <v>732</v>
      </c>
      <c r="C202" s="75" t="s">
        <v>727</v>
      </c>
      <c r="D202" s="120" t="s">
        <v>797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3" t="s">
        <v>445</v>
      </c>
      <c r="B203" s="75" t="s">
        <v>732</v>
      </c>
      <c r="C203" s="75" t="s">
        <v>727</v>
      </c>
      <c r="D203" s="122" t="s">
        <v>798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2" t="s">
        <v>837</v>
      </c>
      <c r="B204" s="75" t="s">
        <v>732</v>
      </c>
      <c r="C204" s="75" t="s">
        <v>727</v>
      </c>
      <c r="D204" s="122" t="s">
        <v>798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3" t="s">
        <v>838</v>
      </c>
      <c r="B205" s="75" t="s">
        <v>732</v>
      </c>
      <c r="C205" s="75" t="s">
        <v>727</v>
      </c>
      <c r="D205" s="122" t="s">
        <v>798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3" t="s">
        <v>446</v>
      </c>
      <c r="B206" s="123" t="s">
        <v>732</v>
      </c>
      <c r="C206" s="123" t="s">
        <v>727</v>
      </c>
      <c r="D206" s="122" t="s">
        <v>799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2" t="s">
        <v>835</v>
      </c>
      <c r="B207" s="123" t="s">
        <v>732</v>
      </c>
      <c r="C207" s="123" t="s">
        <v>727</v>
      </c>
      <c r="D207" s="122" t="s">
        <v>799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21" t="s">
        <v>429</v>
      </c>
      <c r="B208" s="117" t="s">
        <v>732</v>
      </c>
      <c r="C208" s="117" t="s">
        <v>727</v>
      </c>
      <c r="D208" s="118" t="s">
        <v>800</v>
      </c>
      <c r="E208" s="117"/>
      <c r="F208" s="113">
        <f>Ведомственная!G208</f>
        <v>0</v>
      </c>
      <c r="G208" s="113">
        <f>Ведомственная!H208</f>
        <v>0</v>
      </c>
      <c r="H208" s="113">
        <f>Ведомственная!I208</f>
        <v>0</v>
      </c>
      <c r="I208" s="145">
        <f t="shared" si="3"/>
        <v>0</v>
      </c>
    </row>
    <row r="209" spans="1:9" ht="38.25" outlineLevel="1">
      <c r="A209" s="222" t="s">
        <v>421</v>
      </c>
      <c r="B209" s="124" t="s">
        <v>732</v>
      </c>
      <c r="C209" s="124" t="s">
        <v>727</v>
      </c>
      <c r="D209" s="125" t="s">
        <v>801</v>
      </c>
      <c r="E209" s="124"/>
      <c r="F209" s="113">
        <f>Ведомственная!G209</f>
        <v>0</v>
      </c>
      <c r="G209" s="113">
        <f>Ведомственная!H209</f>
        <v>0</v>
      </c>
      <c r="H209" s="113">
        <f>Ведомственная!I209</f>
        <v>0</v>
      </c>
      <c r="I209" s="145">
        <f t="shared" si="3"/>
        <v>0</v>
      </c>
    </row>
    <row r="210" spans="1:9" ht="63.75" outlineLevel="1">
      <c r="A210" s="223" t="s">
        <v>834</v>
      </c>
      <c r="B210" s="123" t="s">
        <v>732</v>
      </c>
      <c r="C210" s="123" t="s">
        <v>727</v>
      </c>
      <c r="D210" s="122" t="s">
        <v>801</v>
      </c>
      <c r="E210" s="123" t="s">
        <v>55</v>
      </c>
      <c r="F210" s="113">
        <f>Ведомственная!G210</f>
        <v>0</v>
      </c>
      <c r="G210" s="113">
        <f>Ведомственная!H210</f>
        <v>0</v>
      </c>
      <c r="H210" s="113">
        <f>Ведомственная!I210</f>
        <v>0</v>
      </c>
      <c r="I210" s="145">
        <f t="shared" si="3"/>
        <v>0</v>
      </c>
    </row>
    <row r="211" spans="1:9">
      <c r="A211" s="214" t="s">
        <v>423</v>
      </c>
      <c r="B211" s="72" t="s">
        <v>21</v>
      </c>
      <c r="C211" s="72" t="s">
        <v>734</v>
      </c>
      <c r="D211" s="106" t="s">
        <v>744</v>
      </c>
      <c r="E211" s="72"/>
      <c r="F211" s="107">
        <f>Ведомственная!G211</f>
        <v>850</v>
      </c>
      <c r="G211" s="107">
        <f>Ведомственная!H211</f>
        <v>950</v>
      </c>
      <c r="H211" s="107">
        <f>Ведомственная!I211</f>
        <v>955</v>
      </c>
      <c r="I211" s="145">
        <f t="shared" si="3"/>
        <v>2755</v>
      </c>
    </row>
    <row r="212" spans="1:9">
      <c r="A212" s="218" t="s">
        <v>424</v>
      </c>
      <c r="B212" s="108" t="s">
        <v>21</v>
      </c>
      <c r="C212" s="108" t="s">
        <v>727</v>
      </c>
      <c r="D212" s="109" t="s">
        <v>744</v>
      </c>
      <c r="E212" s="108"/>
      <c r="F212" s="110">
        <f>Ведомственная!G212</f>
        <v>850</v>
      </c>
      <c r="G212" s="110">
        <f>Ведомственная!H212</f>
        <v>950</v>
      </c>
      <c r="H212" s="110">
        <f>Ведомственная!I212</f>
        <v>955</v>
      </c>
      <c r="I212" s="145">
        <f t="shared" si="3"/>
        <v>2755</v>
      </c>
    </row>
    <row r="213" spans="1:9" ht="51" outlineLevel="1">
      <c r="A213" s="219" t="s">
        <v>438</v>
      </c>
      <c r="B213" s="111" t="s">
        <v>21</v>
      </c>
      <c r="C213" s="111" t="s">
        <v>727</v>
      </c>
      <c r="D213" s="112" t="s">
        <v>582</v>
      </c>
      <c r="E213" s="111"/>
      <c r="F213" s="113">
        <f>Ведомственная!G213</f>
        <v>850</v>
      </c>
      <c r="G213" s="113">
        <f>Ведомственная!H213</f>
        <v>950</v>
      </c>
      <c r="H213" s="113">
        <f>Ведомственная!I213</f>
        <v>955</v>
      </c>
      <c r="I213" s="145">
        <f t="shared" si="3"/>
        <v>2755</v>
      </c>
    </row>
    <row r="214" spans="1:9" ht="25.5" outlineLevel="1">
      <c r="A214" s="220" t="s">
        <v>364</v>
      </c>
      <c r="B214" s="114" t="s">
        <v>21</v>
      </c>
      <c r="C214" s="114" t="s">
        <v>727</v>
      </c>
      <c r="D214" s="115" t="s">
        <v>741</v>
      </c>
      <c r="E214" s="114"/>
      <c r="F214" s="113">
        <f>Ведомственная!G214</f>
        <v>850</v>
      </c>
      <c r="G214" s="113">
        <f>Ведомственная!H214</f>
        <v>950</v>
      </c>
      <c r="H214" s="113">
        <f>Ведомственная!I214</f>
        <v>955</v>
      </c>
      <c r="I214" s="145">
        <f t="shared" si="3"/>
        <v>2755</v>
      </c>
    </row>
    <row r="215" spans="1:9" ht="25.5" outlineLevel="1">
      <c r="A215" s="221" t="s">
        <v>369</v>
      </c>
      <c r="B215" s="117" t="s">
        <v>21</v>
      </c>
      <c r="C215" s="117" t="s">
        <v>727</v>
      </c>
      <c r="D215" s="118" t="s">
        <v>586</v>
      </c>
      <c r="E215" s="117"/>
      <c r="F215" s="113">
        <f>Ведомственная!G215</f>
        <v>850</v>
      </c>
      <c r="G215" s="113">
        <f>Ведомственная!H215</f>
        <v>950</v>
      </c>
      <c r="H215" s="113">
        <f>Ведомственная!I215</f>
        <v>955</v>
      </c>
      <c r="I215" s="145">
        <f t="shared" si="3"/>
        <v>2755</v>
      </c>
    </row>
    <row r="216" spans="1:9" ht="25.5" outlineLevel="1">
      <c r="A216" s="222" t="s">
        <v>440</v>
      </c>
      <c r="B216" s="119" t="s">
        <v>21</v>
      </c>
      <c r="C216" s="119" t="s">
        <v>727</v>
      </c>
      <c r="D216" s="121" t="s">
        <v>587</v>
      </c>
      <c r="E216" s="119"/>
      <c r="F216" s="113">
        <f>Ведомственная!G216</f>
        <v>850</v>
      </c>
      <c r="G216" s="113">
        <f>Ведомственная!H216</f>
        <v>950</v>
      </c>
      <c r="H216" s="113">
        <f>Ведомственная!I216</f>
        <v>955</v>
      </c>
      <c r="I216" s="145">
        <f t="shared" si="3"/>
        <v>2755</v>
      </c>
    </row>
    <row r="217" spans="1:9" ht="38.25" outlineLevel="1">
      <c r="A217" s="223" t="s">
        <v>833</v>
      </c>
      <c r="B217" s="75" t="s">
        <v>21</v>
      </c>
      <c r="C217" s="75" t="s">
        <v>727</v>
      </c>
      <c r="D217" s="120" t="s">
        <v>587</v>
      </c>
      <c r="E217" s="75" t="s">
        <v>146</v>
      </c>
      <c r="F217" s="113">
        <f>Ведомственная!G217</f>
        <v>850</v>
      </c>
      <c r="G217" s="113">
        <f>Ведомственная!H217</f>
        <v>950</v>
      </c>
      <c r="H217" s="113">
        <f>Ведомственная!I217</f>
        <v>955</v>
      </c>
      <c r="I217" s="145">
        <f t="shared" si="3"/>
        <v>2755</v>
      </c>
    </row>
    <row r="218" spans="1:9">
      <c r="A218" s="218" t="s">
        <v>425</v>
      </c>
      <c r="B218" s="108" t="s">
        <v>21</v>
      </c>
      <c r="C218" s="108" t="s">
        <v>729</v>
      </c>
      <c r="D218" s="109" t="s">
        <v>744</v>
      </c>
      <c r="E218" s="108"/>
      <c r="F218" s="110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9" t="s">
        <v>438</v>
      </c>
      <c r="B219" s="111" t="s">
        <v>21</v>
      </c>
      <c r="C219" s="111" t="s">
        <v>729</v>
      </c>
      <c r="D219" s="112" t="s">
        <v>582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20" t="s">
        <v>364</v>
      </c>
      <c r="B220" s="114" t="s">
        <v>21</v>
      </c>
      <c r="C220" s="114" t="s">
        <v>729</v>
      </c>
      <c r="D220" s="115" t="s">
        <v>741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21" t="s">
        <v>369</v>
      </c>
      <c r="B221" s="117" t="s">
        <v>21</v>
      </c>
      <c r="C221" s="117" t="s">
        <v>729</v>
      </c>
      <c r="D221" s="118" t="s">
        <v>586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2" t="s">
        <v>426</v>
      </c>
      <c r="B222" s="119" t="s">
        <v>21</v>
      </c>
      <c r="C222" s="119" t="s">
        <v>729</v>
      </c>
      <c r="D222" s="121" t="s">
        <v>802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3" t="s">
        <v>832</v>
      </c>
      <c r="B223" s="75" t="s">
        <v>21</v>
      </c>
      <c r="C223" s="75" t="s">
        <v>729</v>
      </c>
      <c r="D223" s="120" t="s">
        <v>802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4" t="s">
        <v>427</v>
      </c>
      <c r="B224" s="72" t="s">
        <v>22</v>
      </c>
      <c r="C224" s="72" t="s">
        <v>734</v>
      </c>
      <c r="D224" s="106" t="s">
        <v>744</v>
      </c>
      <c r="E224" s="72"/>
      <c r="F224" s="107">
        <f>Ведомственная!G224</f>
        <v>116.30325000000001</v>
      </c>
      <c r="G224" s="107">
        <f>Ведомственная!H224</f>
        <v>116.30325000000001</v>
      </c>
      <c r="H224" s="107">
        <f>Ведомственная!I224</f>
        <v>116.30325000000001</v>
      </c>
      <c r="I224" s="145">
        <f t="shared" si="3"/>
        <v>348.90975000000003</v>
      </c>
    </row>
    <row r="225" spans="1:9">
      <c r="A225" s="218" t="s">
        <v>428</v>
      </c>
      <c r="B225" s="108" t="s">
        <v>22</v>
      </c>
      <c r="C225" s="108" t="s">
        <v>727</v>
      </c>
      <c r="D225" s="109" t="s">
        <v>744</v>
      </c>
      <c r="E225" s="108"/>
      <c r="F225" s="110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9" t="s">
        <v>438</v>
      </c>
      <c r="B226" s="111" t="s">
        <v>22</v>
      </c>
      <c r="C226" s="111" t="s">
        <v>727</v>
      </c>
      <c r="D226" s="112" t="s">
        <v>582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20" t="s">
        <v>419</v>
      </c>
      <c r="B227" s="114" t="s">
        <v>22</v>
      </c>
      <c r="C227" s="114" t="s">
        <v>727</v>
      </c>
      <c r="D227" s="115" t="s">
        <v>795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21" t="s">
        <v>429</v>
      </c>
      <c r="B228" s="117" t="s">
        <v>22</v>
      </c>
      <c r="C228" s="117" t="s">
        <v>727</v>
      </c>
      <c r="D228" s="118" t="s">
        <v>800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2" t="s">
        <v>430</v>
      </c>
      <c r="B229" s="119" t="s">
        <v>22</v>
      </c>
      <c r="C229" s="119" t="s">
        <v>727</v>
      </c>
      <c r="D229" s="121" t="s">
        <v>803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3" t="s">
        <v>831</v>
      </c>
      <c r="B230" s="75" t="s">
        <v>22</v>
      </c>
      <c r="C230" s="75" t="s">
        <v>727</v>
      </c>
      <c r="D230" s="120" t="s">
        <v>803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8" t="s">
        <v>443</v>
      </c>
      <c r="B231" s="108" t="s">
        <v>22</v>
      </c>
      <c r="C231" s="108" t="s">
        <v>728</v>
      </c>
      <c r="D231" s="109" t="s">
        <v>744</v>
      </c>
      <c r="E231" s="108"/>
      <c r="F231" s="110">
        <f>Ведомственная!G231</f>
        <v>116.30325000000001</v>
      </c>
      <c r="G231" s="110">
        <f>Ведомственная!H231</f>
        <v>116.30325000000001</v>
      </c>
      <c r="H231" s="110">
        <f>Ведомственная!I231</f>
        <v>116.30325000000001</v>
      </c>
      <c r="I231" s="145">
        <f t="shared" si="3"/>
        <v>348.90975000000003</v>
      </c>
    </row>
    <row r="232" spans="1:9" ht="51" outlineLevel="1">
      <c r="A232" s="219" t="s">
        <v>438</v>
      </c>
      <c r="B232" s="111" t="s">
        <v>22</v>
      </c>
      <c r="C232" s="111" t="s">
        <v>728</v>
      </c>
      <c r="D232" s="112" t="s">
        <v>582</v>
      </c>
      <c r="E232" s="111"/>
      <c r="F232" s="113">
        <f>Ведомственная!G232</f>
        <v>116.30325000000001</v>
      </c>
      <c r="G232" s="113">
        <f>Ведомственная!H232</f>
        <v>116.30325000000001</v>
      </c>
      <c r="H232" s="113">
        <f>Ведомственная!I232</f>
        <v>116.30325000000001</v>
      </c>
      <c r="I232" s="145">
        <f t="shared" si="3"/>
        <v>348.90975000000003</v>
      </c>
    </row>
    <row r="233" spans="1:9" ht="38.25" outlineLevel="1">
      <c r="A233" s="220" t="s">
        <v>419</v>
      </c>
      <c r="B233" s="114" t="s">
        <v>22</v>
      </c>
      <c r="C233" s="114" t="s">
        <v>728</v>
      </c>
      <c r="D233" s="115" t="s">
        <v>795</v>
      </c>
      <c r="E233" s="114"/>
      <c r="F233" s="113">
        <f>Ведомственная!G233</f>
        <v>116.30325000000001</v>
      </c>
      <c r="G233" s="113">
        <f>Ведомственная!H233</f>
        <v>116.30325000000001</v>
      </c>
      <c r="H233" s="113">
        <f>Ведомственная!I233</f>
        <v>116.30325000000001</v>
      </c>
      <c r="I233" s="145">
        <f t="shared" si="3"/>
        <v>348.90975000000003</v>
      </c>
    </row>
    <row r="234" spans="1:9" ht="38.25" outlineLevel="1">
      <c r="A234" s="221" t="s">
        <v>429</v>
      </c>
      <c r="B234" s="117" t="s">
        <v>22</v>
      </c>
      <c r="C234" s="117" t="s">
        <v>728</v>
      </c>
      <c r="D234" s="118" t="s">
        <v>800</v>
      </c>
      <c r="E234" s="117"/>
      <c r="F234" s="113">
        <f>Ведомственная!G234</f>
        <v>116.30325000000001</v>
      </c>
      <c r="G234" s="113">
        <f>Ведомственная!H234</f>
        <v>116.30325000000001</v>
      </c>
      <c r="H234" s="113">
        <f>Ведомственная!I234</f>
        <v>116.30325000000001</v>
      </c>
      <c r="I234" s="145">
        <f t="shared" si="3"/>
        <v>348.90975000000003</v>
      </c>
    </row>
    <row r="235" spans="1:9" ht="38.25" outlineLevel="1">
      <c r="A235" s="222" t="s">
        <v>444</v>
      </c>
      <c r="B235" s="119" t="s">
        <v>22</v>
      </c>
      <c r="C235" s="119" t="s">
        <v>728</v>
      </c>
      <c r="D235" s="122" t="s">
        <v>804</v>
      </c>
      <c r="E235" s="119"/>
      <c r="F235" s="113">
        <f>Ведомственная!G235</f>
        <v>116.30325000000001</v>
      </c>
      <c r="G235" s="113">
        <f>Ведомственная!H235</f>
        <v>116.30325000000001</v>
      </c>
      <c r="H235" s="113">
        <f>Ведомственная!I235</f>
        <v>116.30325000000001</v>
      </c>
      <c r="I235" s="145">
        <f t="shared" si="3"/>
        <v>348.90975000000003</v>
      </c>
    </row>
    <row r="236" spans="1:9" ht="63.75" outlineLevel="1">
      <c r="A236" s="223" t="s">
        <v>830</v>
      </c>
      <c r="B236" s="75" t="s">
        <v>22</v>
      </c>
      <c r="C236" s="75" t="s">
        <v>728</v>
      </c>
      <c r="D236" s="122" t="s">
        <v>804</v>
      </c>
      <c r="E236" s="123" t="s">
        <v>55</v>
      </c>
      <c r="F236" s="113">
        <f>Ведомственная!G236</f>
        <v>116.30325000000001</v>
      </c>
      <c r="G236" s="113">
        <f>Ведомственная!H236</f>
        <v>116.30325000000001</v>
      </c>
      <c r="H236" s="113">
        <f>Ведомственная!I236</f>
        <v>116.30325000000001</v>
      </c>
      <c r="I236" s="145">
        <f t="shared" si="3"/>
        <v>348.90975000000003</v>
      </c>
    </row>
    <row r="237" spans="1:9" ht="25.5">
      <c r="A237" s="214" t="s">
        <v>431</v>
      </c>
      <c r="B237" s="72" t="s">
        <v>24</v>
      </c>
      <c r="C237" s="72" t="s">
        <v>734</v>
      </c>
      <c r="D237" s="106" t="s">
        <v>744</v>
      </c>
      <c r="E237" s="72"/>
      <c r="F237" s="107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8" t="s">
        <v>432</v>
      </c>
      <c r="B238" s="108" t="s">
        <v>24</v>
      </c>
      <c r="C238" s="108" t="s">
        <v>727</v>
      </c>
      <c r="D238" s="109" t="s">
        <v>744</v>
      </c>
      <c r="E238" s="108"/>
      <c r="F238" s="110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9" t="s">
        <v>438</v>
      </c>
      <c r="B239" s="111" t="s">
        <v>24</v>
      </c>
      <c r="C239" s="111" t="s">
        <v>727</v>
      </c>
      <c r="D239" s="112" t="s">
        <v>582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20" t="s">
        <v>364</v>
      </c>
      <c r="B240" s="114" t="s">
        <v>24</v>
      </c>
      <c r="C240" s="114" t="s">
        <v>727</v>
      </c>
      <c r="D240" s="115" t="s">
        <v>741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21" t="s">
        <v>369</v>
      </c>
      <c r="B241" s="117" t="s">
        <v>24</v>
      </c>
      <c r="C241" s="117" t="s">
        <v>727</v>
      </c>
      <c r="D241" s="118" t="s">
        <v>586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2" t="s">
        <v>441</v>
      </c>
      <c r="B242" s="119" t="s">
        <v>24</v>
      </c>
      <c r="C242" s="119" t="s">
        <v>727</v>
      </c>
      <c r="D242" s="121" t="s">
        <v>805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51" outlineLevel="1">
      <c r="A243" s="223" t="s">
        <v>829</v>
      </c>
      <c r="B243" s="75" t="s">
        <v>24</v>
      </c>
      <c r="C243" s="75" t="s">
        <v>727</v>
      </c>
      <c r="D243" s="120" t="s">
        <v>805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4"/>
      <c r="B244" s="72" t="s">
        <v>433</v>
      </c>
      <c r="C244" s="72"/>
      <c r="D244" s="106"/>
      <c r="E244" s="72"/>
      <c r="F244" s="126" t="str">
        <f>Ведомственная!G244</f>
        <v>х</v>
      </c>
      <c r="G244" s="126">
        <f>Ведомственная!H244</f>
        <v>157.9</v>
      </c>
      <c r="H244" s="126">
        <f>Ведомственная!I244</f>
        <v>325.7</v>
      </c>
      <c r="I244" s="145" t="e">
        <f t="shared" si="3"/>
        <v>#VALUE!</v>
      </c>
    </row>
    <row r="245" spans="1:9">
      <c r="A245" s="218" t="s">
        <v>434</v>
      </c>
      <c r="B245" s="108" t="s">
        <v>354</v>
      </c>
      <c r="C245" s="108"/>
      <c r="D245" s="109"/>
      <c r="E245" s="108"/>
      <c r="F245" s="127" t="str">
        <f>Ведомственная!G245</f>
        <v>х</v>
      </c>
      <c r="G245" s="127">
        <f>Ведомственная!H245</f>
        <v>157.9</v>
      </c>
      <c r="H245" s="127">
        <f>Ведомственная!I245</f>
        <v>325.7</v>
      </c>
      <c r="I245" s="145" t="e">
        <f t="shared" si="3"/>
        <v>#VALUE!</v>
      </c>
    </row>
    <row r="246" spans="1:9" outlineLevel="1">
      <c r="A246" s="219" t="s">
        <v>435</v>
      </c>
      <c r="B246" s="111" t="s">
        <v>354</v>
      </c>
      <c r="C246" s="111"/>
      <c r="D246" s="112" t="s">
        <v>355</v>
      </c>
      <c r="E246" s="111"/>
      <c r="F246" s="128" t="str">
        <f>Ведомственная!G246</f>
        <v>х</v>
      </c>
      <c r="G246" s="128">
        <f>Ведомственная!H246</f>
        <v>157.9</v>
      </c>
      <c r="H246" s="128">
        <f>Ведомственная!I246</f>
        <v>325.7</v>
      </c>
      <c r="I246" s="145" t="e">
        <f t="shared" si="3"/>
        <v>#VALUE!</v>
      </c>
    </row>
    <row r="247" spans="1:9" outlineLevel="1">
      <c r="A247" s="223"/>
      <c r="B247" s="75" t="s">
        <v>354</v>
      </c>
      <c r="C247" s="75"/>
      <c r="D247" s="120" t="s">
        <v>355</v>
      </c>
      <c r="E247" s="75" t="s">
        <v>356</v>
      </c>
      <c r="F247" s="128" t="str">
        <f>Ведомственная!G247</f>
        <v>х</v>
      </c>
      <c r="G247" s="128">
        <f>Ведомственная!H247</f>
        <v>157.9</v>
      </c>
      <c r="H247" s="128">
        <f>Ведомственная!I247</f>
        <v>325.7</v>
      </c>
      <c r="I247" s="145" t="e">
        <f t="shared" si="3"/>
        <v>#VALUE!</v>
      </c>
    </row>
    <row r="248" spans="1:9">
      <c r="A248" s="224"/>
      <c r="B248" s="130"/>
      <c r="C248" s="130"/>
      <c r="D248" s="131"/>
      <c r="E248" s="130"/>
      <c r="F248" s="132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37">
        <f>Ведомственная!G249</f>
        <v>16411.763480000001</v>
      </c>
      <c r="G249" s="137">
        <f>Ведомственная!H249</f>
        <v>8086.36348</v>
      </c>
      <c r="H249" s="137">
        <f>Ведомственная!I249</f>
        <v>7122.7634800000005</v>
      </c>
      <c r="I249" s="145">
        <f t="shared" si="3"/>
        <v>31620.890440000003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/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2.5703125" style="94" customWidth="1"/>
    <col min="3" max="5" width="6.7109375" style="93" customWidth="1"/>
    <col min="6" max="8" width="15.7109375" style="93" customWidth="1"/>
    <col min="9" max="9" width="9.140625" style="95"/>
    <col min="10" max="16384" width="9.140625" style="93"/>
  </cols>
  <sheetData>
    <row r="1" spans="1:9">
      <c r="G1" s="272" t="s">
        <v>720</v>
      </c>
      <c r="H1" s="272"/>
    </row>
    <row r="2" spans="1:9" ht="103.15" customHeight="1">
      <c r="G2" s="273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73"/>
    </row>
    <row r="3" spans="1:9" ht="24" customHeight="1">
      <c r="G3" s="272" t="str">
        <f>Ведомственная!H3</f>
        <v>от "___" декабря 2024 года № _____</v>
      </c>
      <c r="H3" s="272"/>
    </row>
    <row r="4" spans="1:9" ht="112.5" customHeight="1">
      <c r="A4" s="271" t="s">
        <v>886</v>
      </c>
      <c r="B4" s="271"/>
      <c r="C4" s="271"/>
      <c r="D4" s="271"/>
      <c r="E4" s="271"/>
      <c r="F4" s="271"/>
      <c r="G4" s="271"/>
      <c r="H4" s="271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91" t="s">
        <v>644</v>
      </c>
      <c r="B6" s="291"/>
      <c r="C6" s="291"/>
      <c r="D6" s="291"/>
      <c r="E6" s="291"/>
      <c r="F6" s="291"/>
      <c r="G6" s="291"/>
      <c r="H6" s="291"/>
    </row>
    <row r="7" spans="1:9" ht="40.9" customHeight="1">
      <c r="A7" s="146" t="s">
        <v>360</v>
      </c>
      <c r="B7" s="83" t="s">
        <v>738</v>
      </c>
      <c r="C7" s="147" t="s">
        <v>739</v>
      </c>
      <c r="D7" s="147" t="s">
        <v>737</v>
      </c>
      <c r="E7" s="81" t="s">
        <v>740</v>
      </c>
      <c r="F7" s="99" t="s">
        <v>361</v>
      </c>
      <c r="G7" s="100" t="s">
        <v>468</v>
      </c>
      <c r="H7" s="101" t="s">
        <v>819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500</v>
      </c>
      <c r="B9" s="103" t="s">
        <v>744</v>
      </c>
      <c r="C9" s="68"/>
      <c r="D9" s="68"/>
      <c r="E9" s="68"/>
      <c r="F9" s="104">
        <f>F10</f>
        <v>16411.763480000001</v>
      </c>
      <c r="G9" s="104">
        <f t="shared" ref="G9:H9" si="0">G10</f>
        <v>8086.36348</v>
      </c>
      <c r="H9" s="104">
        <f t="shared" si="0"/>
        <v>7122.7634800000005</v>
      </c>
      <c r="I9" s="105">
        <f>F9+G9+H9</f>
        <v>31620.890440000003</v>
      </c>
    </row>
    <row r="10" spans="1:9" ht="51" outlineLevel="1">
      <c r="A10" s="148" t="s">
        <v>438</v>
      </c>
      <c r="B10" s="149" t="s">
        <v>582</v>
      </c>
      <c r="C10" s="150"/>
      <c r="D10" s="150"/>
      <c r="E10" s="150"/>
      <c r="F10" s="151">
        <f>F11+F68+F80+F143</f>
        <v>16411.763480000001</v>
      </c>
      <c r="G10" s="151">
        <f t="shared" ref="G10:H10" si="1">G11+G68+G80+G143</f>
        <v>8086.36348</v>
      </c>
      <c r="H10" s="151">
        <f t="shared" si="1"/>
        <v>7122.7634800000005</v>
      </c>
      <c r="I10" s="105">
        <f t="shared" ref="I10:I73" si="2">F10+G10+H10</f>
        <v>31620.890440000003</v>
      </c>
    </row>
    <row r="11" spans="1:9" outlineLevel="1">
      <c r="A11" s="152" t="s">
        <v>364</v>
      </c>
      <c r="B11" s="153" t="s">
        <v>741</v>
      </c>
      <c r="C11" s="154"/>
      <c r="D11" s="154"/>
      <c r="E11" s="154"/>
      <c r="F11" s="151">
        <f>F12+F23+F39+F49</f>
        <v>8414.49</v>
      </c>
      <c r="G11" s="151">
        <f t="shared" ref="G11:H11" si="3">G12+G23+G39+G49</f>
        <v>6616</v>
      </c>
      <c r="H11" s="151">
        <f t="shared" si="3"/>
        <v>5589.22</v>
      </c>
      <c r="I11" s="105">
        <f t="shared" si="2"/>
        <v>20619.71</v>
      </c>
    </row>
    <row r="12" spans="1:9" ht="38.25" outlineLevel="1">
      <c r="A12" s="155" t="s">
        <v>365</v>
      </c>
      <c r="B12" s="156" t="s">
        <v>742</v>
      </c>
      <c r="C12" s="157"/>
      <c r="D12" s="157"/>
      <c r="E12" s="157"/>
      <c r="F12" s="158">
        <f>F13+F15+F19+F21</f>
        <v>4884.29</v>
      </c>
      <c r="G12" s="158">
        <f t="shared" ref="G12:H12" si="4">G13+G15+G19+G21</f>
        <v>5494.7</v>
      </c>
      <c r="H12" s="158">
        <f t="shared" si="4"/>
        <v>4456.72</v>
      </c>
      <c r="I12" s="105">
        <f t="shared" si="2"/>
        <v>14835.71</v>
      </c>
    </row>
    <row r="13" spans="1:9" ht="51" outlineLevel="1">
      <c r="A13" s="88" t="s">
        <v>367</v>
      </c>
      <c r="B13" s="120" t="s">
        <v>743</v>
      </c>
      <c r="C13" s="119"/>
      <c r="D13" s="119"/>
      <c r="E13" s="119"/>
      <c r="F13" s="113">
        <f>F14</f>
        <v>1666</v>
      </c>
      <c r="G13" s="113">
        <f t="shared" ref="G13:H13" si="5">G14</f>
        <v>1822.8</v>
      </c>
      <c r="H13" s="113">
        <f t="shared" si="5"/>
        <v>1835.82</v>
      </c>
      <c r="I13" s="105">
        <f t="shared" si="2"/>
        <v>5324.62</v>
      </c>
    </row>
    <row r="14" spans="1:9" ht="114.75" outlineLevel="1">
      <c r="A14" s="74" t="s">
        <v>825</v>
      </c>
      <c r="B14" s="120" t="s">
        <v>743</v>
      </c>
      <c r="C14" s="75" t="s">
        <v>30</v>
      </c>
      <c r="D14" s="75" t="s">
        <v>727</v>
      </c>
      <c r="E14" s="75" t="s">
        <v>728</v>
      </c>
      <c r="F14" s="113">
        <f>Ведомственная!G17</f>
        <v>1666</v>
      </c>
      <c r="G14" s="113">
        <f>Ведомственная!H17</f>
        <v>1822.8</v>
      </c>
      <c r="H14" s="113">
        <f>Ведомственная!I17</f>
        <v>1835.82</v>
      </c>
      <c r="I14" s="105">
        <f t="shared" si="2"/>
        <v>5324.62</v>
      </c>
    </row>
    <row r="15" spans="1:9" ht="63.75" outlineLevel="1">
      <c r="A15" s="88" t="s">
        <v>366</v>
      </c>
      <c r="B15" s="121" t="s">
        <v>745</v>
      </c>
      <c r="C15" s="119"/>
      <c r="D15" s="119"/>
      <c r="E15" s="119"/>
      <c r="F15" s="113">
        <f>F16+F17+F18</f>
        <v>3218.29</v>
      </c>
      <c r="G15" s="113">
        <f t="shared" ref="G15:H15" si="6">G16+G17+G18</f>
        <v>2521.9</v>
      </c>
      <c r="H15" s="113">
        <f t="shared" si="6"/>
        <v>2620.9</v>
      </c>
      <c r="I15" s="105">
        <f t="shared" si="2"/>
        <v>8361.09</v>
      </c>
    </row>
    <row r="16" spans="1:9" ht="127.5" outlineLevel="1">
      <c r="A16" s="74" t="s">
        <v>826</v>
      </c>
      <c r="B16" s="120" t="s">
        <v>745</v>
      </c>
      <c r="C16" s="75" t="s">
        <v>30</v>
      </c>
      <c r="D16" s="75" t="s">
        <v>727</v>
      </c>
      <c r="E16" s="75" t="s">
        <v>730</v>
      </c>
      <c r="F16" s="113">
        <f>Ведомственная!G23</f>
        <v>2458.29</v>
      </c>
      <c r="G16" s="113">
        <f>Ведомственная!H23</f>
        <v>2421.9</v>
      </c>
      <c r="H16" s="113">
        <f>Ведомственная!I23</f>
        <v>2440.9</v>
      </c>
      <c r="I16" s="105">
        <f t="shared" si="2"/>
        <v>7321.09</v>
      </c>
    </row>
    <row r="17" spans="1:9" ht="89.25" outlineLevel="1">
      <c r="A17" s="74" t="s">
        <v>827</v>
      </c>
      <c r="B17" s="120" t="s">
        <v>745</v>
      </c>
      <c r="C17" s="75" t="s">
        <v>55</v>
      </c>
      <c r="D17" s="75" t="s">
        <v>727</v>
      </c>
      <c r="E17" s="75" t="s">
        <v>730</v>
      </c>
      <c r="F17" s="113">
        <f>Ведомственная!G24</f>
        <v>690</v>
      </c>
      <c r="G17" s="113">
        <f>Ведомственная!H24</f>
        <v>100</v>
      </c>
      <c r="H17" s="113">
        <f>Ведомственная!I24</f>
        <v>180</v>
      </c>
      <c r="I17" s="105">
        <f t="shared" si="2"/>
        <v>970</v>
      </c>
    </row>
    <row r="18" spans="1:9" ht="63.75" outlineLevel="1">
      <c r="A18" s="74" t="s">
        <v>828</v>
      </c>
      <c r="B18" s="120" t="s">
        <v>745</v>
      </c>
      <c r="C18" s="75" t="s">
        <v>152</v>
      </c>
      <c r="D18" s="75" t="s">
        <v>727</v>
      </c>
      <c r="E18" s="75" t="s">
        <v>730</v>
      </c>
      <c r="F18" s="113">
        <f>Ведомственная!G25</f>
        <v>70</v>
      </c>
      <c r="G18" s="113">
        <f>Ведомственная!H25</f>
        <v>0</v>
      </c>
      <c r="H18" s="113">
        <f>Ведомственная!I25</f>
        <v>0</v>
      </c>
      <c r="I18" s="105">
        <f t="shared" si="2"/>
        <v>70</v>
      </c>
    </row>
    <row r="19" spans="1:9" ht="51" outlineLevel="1">
      <c r="A19" s="88" t="s">
        <v>367</v>
      </c>
      <c r="B19" s="121" t="s">
        <v>743</v>
      </c>
      <c r="C19" s="119"/>
      <c r="D19" s="119"/>
      <c r="E19" s="119"/>
      <c r="F19" s="113">
        <f>F20</f>
        <v>0</v>
      </c>
      <c r="G19" s="113">
        <f t="shared" ref="G19:H19" si="7">G20</f>
        <v>0</v>
      </c>
      <c r="H19" s="113">
        <f t="shared" si="7"/>
        <v>0</v>
      </c>
      <c r="I19" s="105">
        <f t="shared" si="2"/>
        <v>0</v>
      </c>
    </row>
    <row r="20" spans="1:9" ht="114.75" outlineLevel="1">
      <c r="A20" s="74" t="s">
        <v>825</v>
      </c>
      <c r="B20" s="120" t="s">
        <v>743</v>
      </c>
      <c r="C20" s="75" t="s">
        <v>30</v>
      </c>
      <c r="D20" s="75" t="s">
        <v>727</v>
      </c>
      <c r="E20" s="75" t="s">
        <v>730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2"/>
        <v>0</v>
      </c>
    </row>
    <row r="21" spans="1:9" ht="51" outlineLevel="1">
      <c r="A21" s="74" t="s">
        <v>467</v>
      </c>
      <c r="B21" s="120" t="s">
        <v>746</v>
      </c>
      <c r="C21" s="119"/>
      <c r="D21" s="119"/>
      <c r="E21" s="119"/>
      <c r="F21" s="113">
        <f>F22</f>
        <v>0</v>
      </c>
      <c r="G21" s="113">
        <f t="shared" ref="G21:H21" si="8">G22</f>
        <v>1150</v>
      </c>
      <c r="H21" s="113">
        <f t="shared" si="8"/>
        <v>0</v>
      </c>
      <c r="I21" s="105">
        <f t="shared" si="2"/>
        <v>1150</v>
      </c>
    </row>
    <row r="22" spans="1:9" ht="76.5" outlineLevel="1">
      <c r="A22" s="74" t="s">
        <v>882</v>
      </c>
      <c r="B22" s="120" t="s">
        <v>746</v>
      </c>
      <c r="C22" s="75" t="s">
        <v>55</v>
      </c>
      <c r="D22" s="75" t="s">
        <v>727</v>
      </c>
      <c r="E22" s="75" t="s">
        <v>730</v>
      </c>
      <c r="F22" s="113">
        <f>Ведомственная!G29</f>
        <v>0</v>
      </c>
      <c r="G22" s="113">
        <f>Ведомственная!H29</f>
        <v>1150</v>
      </c>
      <c r="H22" s="113">
        <f>Ведомственная!I29</f>
        <v>0</v>
      </c>
      <c r="I22" s="105">
        <f t="shared" si="2"/>
        <v>1150</v>
      </c>
    </row>
    <row r="23" spans="1:9" ht="63.75" outlineLevel="1">
      <c r="A23" s="155" t="s">
        <v>371</v>
      </c>
      <c r="B23" s="156" t="s">
        <v>747</v>
      </c>
      <c r="C23" s="157"/>
      <c r="D23" s="157"/>
      <c r="E23" s="157"/>
      <c r="F23" s="158">
        <f>F24+F26+F28+F30+F32+F34+F36</f>
        <v>1620.7</v>
      </c>
      <c r="G23" s="158">
        <f t="shared" ref="G23:H23" si="9">G24+G26+G28+G30+G32+G34+G36</f>
        <v>171.3</v>
      </c>
      <c r="H23" s="158">
        <f t="shared" si="9"/>
        <v>177.5</v>
      </c>
      <c r="I23" s="105">
        <f t="shared" si="2"/>
        <v>1969.5</v>
      </c>
    </row>
    <row r="24" spans="1:9" ht="63.75" outlineLevel="1">
      <c r="A24" s="88" t="s">
        <v>366</v>
      </c>
      <c r="B24" s="122" t="s">
        <v>748</v>
      </c>
      <c r="C24" s="119"/>
      <c r="D24" s="119"/>
      <c r="E24" s="119"/>
      <c r="F24" s="113">
        <f>F25</f>
        <v>0</v>
      </c>
      <c r="G24" s="113">
        <f t="shared" ref="G24:H24" si="10">G25</f>
        <v>0</v>
      </c>
      <c r="H24" s="113">
        <f t="shared" si="10"/>
        <v>0</v>
      </c>
      <c r="I24" s="105">
        <f t="shared" si="2"/>
        <v>0</v>
      </c>
    </row>
    <row r="25" spans="1:9" ht="63.75" outlineLevel="1">
      <c r="A25" s="74" t="s">
        <v>887</v>
      </c>
      <c r="B25" s="122" t="s">
        <v>748</v>
      </c>
      <c r="C25" s="123" t="s">
        <v>147</v>
      </c>
      <c r="D25" s="75" t="s">
        <v>727</v>
      </c>
      <c r="E25" s="75" t="s">
        <v>730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2"/>
        <v>0</v>
      </c>
    </row>
    <row r="26" spans="1:9" ht="89.25" outlineLevel="1">
      <c r="A26" s="88" t="s">
        <v>372</v>
      </c>
      <c r="B26" s="121" t="s">
        <v>750</v>
      </c>
      <c r="C26" s="119"/>
      <c r="D26" s="119"/>
      <c r="E26" s="119"/>
      <c r="F26" s="113">
        <f>F27</f>
        <v>96.4</v>
      </c>
      <c r="G26" s="113">
        <f t="shared" ref="G26:H26" si="11">G27</f>
        <v>0</v>
      </c>
      <c r="H26" s="113">
        <f t="shared" si="11"/>
        <v>0</v>
      </c>
      <c r="I26" s="105">
        <f t="shared" si="2"/>
        <v>96.4</v>
      </c>
    </row>
    <row r="27" spans="1:9" ht="89.25" outlineLevel="1">
      <c r="A27" s="74" t="s">
        <v>880</v>
      </c>
      <c r="B27" s="120" t="s">
        <v>750</v>
      </c>
      <c r="C27" s="75" t="s">
        <v>147</v>
      </c>
      <c r="D27" s="75" t="s">
        <v>727</v>
      </c>
      <c r="E27" s="75" t="s">
        <v>24</v>
      </c>
      <c r="F27" s="113">
        <f>Ведомственная!G44</f>
        <v>96.4</v>
      </c>
      <c r="G27" s="113">
        <f>Ведомственная!H44</f>
        <v>0</v>
      </c>
      <c r="H27" s="113">
        <f>Ведомственная!I44</f>
        <v>0</v>
      </c>
      <c r="I27" s="105">
        <f t="shared" si="2"/>
        <v>96.4</v>
      </c>
    </row>
    <row r="28" spans="1:9" ht="76.5" outlineLevel="1">
      <c r="A28" s="88" t="s">
        <v>373</v>
      </c>
      <c r="B28" s="121" t="s">
        <v>751</v>
      </c>
      <c r="C28" s="119"/>
      <c r="D28" s="119"/>
      <c r="E28" s="119"/>
      <c r="F28" s="113">
        <f>F29</f>
        <v>47.3</v>
      </c>
      <c r="G28" s="113">
        <f t="shared" ref="G28:H28" si="12">G29</f>
        <v>0</v>
      </c>
      <c r="H28" s="113">
        <f t="shared" si="12"/>
        <v>0</v>
      </c>
      <c r="I28" s="105">
        <f t="shared" si="2"/>
        <v>47.3</v>
      </c>
    </row>
    <row r="29" spans="1:9" ht="76.5" outlineLevel="1">
      <c r="A29" s="74" t="s">
        <v>888</v>
      </c>
      <c r="B29" s="120" t="s">
        <v>751</v>
      </c>
      <c r="C29" s="75" t="s">
        <v>147</v>
      </c>
      <c r="D29" s="75" t="s">
        <v>727</v>
      </c>
      <c r="E29" s="75" t="s">
        <v>24</v>
      </c>
      <c r="F29" s="113">
        <f>Ведомственная!G46</f>
        <v>47.3</v>
      </c>
      <c r="G29" s="113">
        <f>Ведомственная!H46</f>
        <v>0</v>
      </c>
      <c r="H29" s="113">
        <f>Ведомственная!I46</f>
        <v>0</v>
      </c>
      <c r="I29" s="105">
        <f t="shared" si="2"/>
        <v>47.3</v>
      </c>
    </row>
    <row r="30" spans="1:9" ht="76.5" outlineLevel="1">
      <c r="A30" s="88" t="s">
        <v>374</v>
      </c>
      <c r="B30" s="121" t="s">
        <v>752</v>
      </c>
      <c r="C30" s="119"/>
      <c r="D30" s="119"/>
      <c r="E30" s="119"/>
      <c r="F30" s="113">
        <f>F31</f>
        <v>20.8</v>
      </c>
      <c r="G30" s="113">
        <f t="shared" ref="G30:H30" si="13">G31</f>
        <v>0</v>
      </c>
      <c r="H30" s="113">
        <f t="shared" si="13"/>
        <v>0</v>
      </c>
      <c r="I30" s="105">
        <f t="shared" si="2"/>
        <v>20.8</v>
      </c>
    </row>
    <row r="31" spans="1:9" ht="89.25">
      <c r="A31" s="74" t="s">
        <v>878</v>
      </c>
      <c r="B31" s="120" t="s">
        <v>752</v>
      </c>
      <c r="C31" s="75" t="s">
        <v>147</v>
      </c>
      <c r="D31" s="75" t="s">
        <v>727</v>
      </c>
      <c r="E31" s="75" t="s">
        <v>24</v>
      </c>
      <c r="F31" s="113">
        <f>Ведомственная!G48</f>
        <v>20.8</v>
      </c>
      <c r="G31" s="113">
        <f>Ведомственная!H48</f>
        <v>0</v>
      </c>
      <c r="H31" s="113">
        <f>Ведомственная!I48</f>
        <v>0</v>
      </c>
      <c r="I31" s="105">
        <f t="shared" si="2"/>
        <v>20.8</v>
      </c>
    </row>
    <row r="32" spans="1:9" ht="76.5" outlineLevel="1">
      <c r="A32" s="88" t="s">
        <v>375</v>
      </c>
      <c r="B32" s="121" t="s">
        <v>753</v>
      </c>
      <c r="C32" s="119"/>
      <c r="D32" s="119"/>
      <c r="E32" s="119"/>
      <c r="F32" s="113">
        <f>F33</f>
        <v>24.2</v>
      </c>
      <c r="G32" s="113">
        <f t="shared" ref="G32:H32" si="14">G33</f>
        <v>0</v>
      </c>
      <c r="H32" s="113">
        <f t="shared" si="14"/>
        <v>0</v>
      </c>
      <c r="I32" s="105">
        <f t="shared" si="2"/>
        <v>24.2</v>
      </c>
    </row>
    <row r="33" spans="1:9" ht="89.25" outlineLevel="1">
      <c r="A33" s="74" t="s">
        <v>877</v>
      </c>
      <c r="B33" s="120" t="s">
        <v>753</v>
      </c>
      <c r="C33" s="75" t="s">
        <v>147</v>
      </c>
      <c r="D33" s="75" t="s">
        <v>727</v>
      </c>
      <c r="E33" s="75" t="s">
        <v>24</v>
      </c>
      <c r="F33" s="113">
        <f>Ведомственная!G50</f>
        <v>24.2</v>
      </c>
      <c r="G33" s="113">
        <f>Ведомственная!H50</f>
        <v>0</v>
      </c>
      <c r="H33" s="113">
        <f>Ведомственная!I50</f>
        <v>0</v>
      </c>
      <c r="I33" s="105">
        <f t="shared" si="2"/>
        <v>24.2</v>
      </c>
    </row>
    <row r="34" spans="1:9" ht="76.5" outlineLevel="1">
      <c r="A34" s="88" t="s">
        <v>376</v>
      </c>
      <c r="B34" s="121" t="s">
        <v>754</v>
      </c>
      <c r="C34" s="119"/>
      <c r="D34" s="119"/>
      <c r="E34" s="119"/>
      <c r="F34" s="113">
        <f>F35</f>
        <v>1275.8</v>
      </c>
      <c r="G34" s="113">
        <f t="shared" ref="G34:H34" si="15">G35</f>
        <v>0</v>
      </c>
      <c r="H34" s="113">
        <f t="shared" si="15"/>
        <v>0</v>
      </c>
      <c r="I34" s="105">
        <f t="shared" si="2"/>
        <v>1275.8</v>
      </c>
    </row>
    <row r="35" spans="1:9" ht="76.5" outlineLevel="1">
      <c r="A35" s="74" t="s">
        <v>876</v>
      </c>
      <c r="B35" s="120" t="s">
        <v>754</v>
      </c>
      <c r="C35" s="75" t="s">
        <v>147</v>
      </c>
      <c r="D35" s="75" t="s">
        <v>727</v>
      </c>
      <c r="E35" s="75" t="s">
        <v>24</v>
      </c>
      <c r="F35" s="113">
        <f>Ведомственная!G52</f>
        <v>1275.8</v>
      </c>
      <c r="G35" s="113">
        <f>Ведомственная!H52</f>
        <v>0</v>
      </c>
      <c r="H35" s="113">
        <f>Ведомственная!I52</f>
        <v>0</v>
      </c>
      <c r="I35" s="105">
        <f t="shared" si="2"/>
        <v>1275.8</v>
      </c>
    </row>
    <row r="36" spans="1:9" ht="89.25" outlineLevel="1">
      <c r="A36" s="116" t="s">
        <v>464</v>
      </c>
      <c r="B36" s="121" t="s">
        <v>755</v>
      </c>
      <c r="C36" s="119"/>
      <c r="D36" s="119"/>
      <c r="E36" s="119"/>
      <c r="F36" s="113">
        <f>F37+F38</f>
        <v>156.19999999999999</v>
      </c>
      <c r="G36" s="113">
        <f t="shared" ref="G36:H36" si="16">G37+G38</f>
        <v>171.3</v>
      </c>
      <c r="H36" s="113">
        <f t="shared" si="16"/>
        <v>177.5</v>
      </c>
      <c r="I36" s="105">
        <f t="shared" si="2"/>
        <v>505</v>
      </c>
    </row>
    <row r="37" spans="1:9" ht="102" outlineLevel="1">
      <c r="A37" s="74" t="s">
        <v>889</v>
      </c>
      <c r="B37" s="120" t="s">
        <v>755</v>
      </c>
      <c r="C37" s="75" t="s">
        <v>30</v>
      </c>
      <c r="D37" s="75" t="s">
        <v>728</v>
      </c>
      <c r="E37" s="75" t="s">
        <v>729</v>
      </c>
      <c r="F37" s="113">
        <f>Ведомственная!G59</f>
        <v>141.19999999999999</v>
      </c>
      <c r="G37" s="113">
        <f>Ведомственная!H59</f>
        <v>155.30000000000001</v>
      </c>
      <c r="H37" s="113">
        <f>Ведомственная!I59</f>
        <v>160.5</v>
      </c>
      <c r="I37" s="105">
        <f t="shared" si="2"/>
        <v>457</v>
      </c>
    </row>
    <row r="38" spans="1:9" ht="63.75" outlineLevel="1">
      <c r="A38" s="74" t="s">
        <v>890</v>
      </c>
      <c r="B38" s="120" t="s">
        <v>755</v>
      </c>
      <c r="C38" s="75" t="s">
        <v>55</v>
      </c>
      <c r="D38" s="75" t="s">
        <v>728</v>
      </c>
      <c r="E38" s="75" t="s">
        <v>729</v>
      </c>
      <c r="F38" s="113">
        <f>Ведомственная!G60</f>
        <v>15</v>
      </c>
      <c r="G38" s="113">
        <f>Ведомственная!H60</f>
        <v>16</v>
      </c>
      <c r="H38" s="113">
        <f>Ведомственная!I60</f>
        <v>17</v>
      </c>
      <c r="I38" s="105">
        <f t="shared" si="2"/>
        <v>48</v>
      </c>
    </row>
    <row r="39" spans="1:9" ht="38.25" outlineLevel="1">
      <c r="A39" s="155" t="s">
        <v>378</v>
      </c>
      <c r="B39" s="156" t="s">
        <v>756</v>
      </c>
      <c r="C39" s="157"/>
      <c r="D39" s="157"/>
      <c r="E39" s="157"/>
      <c r="F39" s="158">
        <f>F40+F43+F45+F47</f>
        <v>1014.5</v>
      </c>
      <c r="G39" s="158">
        <f t="shared" ref="G39:H39" si="17">G40+G43+G45+G47</f>
        <v>0</v>
      </c>
      <c r="H39" s="158">
        <f t="shared" si="17"/>
        <v>0</v>
      </c>
      <c r="I39" s="105">
        <f t="shared" si="2"/>
        <v>1014.5</v>
      </c>
    </row>
    <row r="40" spans="1:9" ht="25.5" outlineLevel="1">
      <c r="A40" s="116" t="s">
        <v>463</v>
      </c>
      <c r="B40" s="121" t="s">
        <v>757</v>
      </c>
      <c r="C40" s="119"/>
      <c r="D40" s="119"/>
      <c r="E40" s="119"/>
      <c r="F40" s="113">
        <f>F41+F42</f>
        <v>914.5</v>
      </c>
      <c r="G40" s="113">
        <f t="shared" ref="G40:H40" si="18">G41+G42</f>
        <v>0</v>
      </c>
      <c r="H40" s="113">
        <f t="shared" si="18"/>
        <v>0</v>
      </c>
      <c r="I40" s="105">
        <f t="shared" si="2"/>
        <v>914.5</v>
      </c>
    </row>
    <row r="41" spans="1:9" ht="51" outlineLevel="1">
      <c r="A41" s="74" t="s">
        <v>873</v>
      </c>
      <c r="B41" s="120" t="s">
        <v>757</v>
      </c>
      <c r="C41" s="75" t="s">
        <v>55</v>
      </c>
      <c r="D41" s="75" t="s">
        <v>729</v>
      </c>
      <c r="E41" s="75" t="s">
        <v>21</v>
      </c>
      <c r="F41" s="113">
        <f>Ведомственная!G67</f>
        <v>15</v>
      </c>
      <c r="G41" s="113">
        <f>Ведомственная!H67</f>
        <v>0</v>
      </c>
      <c r="H41" s="113">
        <f>Ведомственная!I67</f>
        <v>0</v>
      </c>
      <c r="I41" s="105">
        <f t="shared" si="2"/>
        <v>15</v>
      </c>
    </row>
    <row r="42" spans="1:9" ht="63.75" outlineLevel="1">
      <c r="A42" s="116" t="s">
        <v>874</v>
      </c>
      <c r="B42" s="120" t="s">
        <v>757</v>
      </c>
      <c r="C42" s="75" t="s">
        <v>217</v>
      </c>
      <c r="D42" s="75" t="s">
        <v>729</v>
      </c>
      <c r="E42" s="75" t="s">
        <v>21</v>
      </c>
      <c r="F42" s="113">
        <f>Ведомственная!G68</f>
        <v>899.5</v>
      </c>
      <c r="G42" s="113">
        <f>Ведомственная!H68</f>
        <v>0</v>
      </c>
      <c r="H42" s="113">
        <f>Ведомственная!I68</f>
        <v>0</v>
      </c>
      <c r="I42" s="105">
        <f t="shared" si="2"/>
        <v>899.5</v>
      </c>
    </row>
    <row r="43" spans="1:9" ht="51" outlineLevel="1">
      <c r="A43" s="88" t="s">
        <v>379</v>
      </c>
      <c r="B43" s="121" t="s">
        <v>758</v>
      </c>
      <c r="C43" s="119"/>
      <c r="D43" s="119"/>
      <c r="E43" s="119"/>
      <c r="F43" s="113">
        <f>F44</f>
        <v>100</v>
      </c>
      <c r="G43" s="113">
        <f t="shared" ref="G43:H43" si="19">G44</f>
        <v>0</v>
      </c>
      <c r="H43" s="113">
        <f t="shared" si="19"/>
        <v>0</v>
      </c>
      <c r="I43" s="105">
        <f t="shared" si="2"/>
        <v>100</v>
      </c>
    </row>
    <row r="44" spans="1:9" ht="76.5" outlineLevel="1">
      <c r="A44" s="74" t="s">
        <v>872</v>
      </c>
      <c r="B44" s="120" t="s">
        <v>758</v>
      </c>
      <c r="C44" s="75" t="s">
        <v>55</v>
      </c>
      <c r="D44" s="75" t="s">
        <v>729</v>
      </c>
      <c r="E44" s="75" t="s">
        <v>21</v>
      </c>
      <c r="F44" s="113">
        <f>Ведомственная!G70</f>
        <v>100</v>
      </c>
      <c r="G44" s="113">
        <f>Ведомственная!H70</f>
        <v>0</v>
      </c>
      <c r="H44" s="113">
        <f>Ведомственная!I70</f>
        <v>0</v>
      </c>
      <c r="I44" s="105">
        <f t="shared" si="2"/>
        <v>100</v>
      </c>
    </row>
    <row r="45" spans="1:9" ht="25.5" outlineLevel="1">
      <c r="A45" s="116" t="s">
        <v>462</v>
      </c>
      <c r="B45" s="122" t="s">
        <v>759</v>
      </c>
      <c r="C45" s="119"/>
      <c r="D45" s="119"/>
      <c r="E45" s="119"/>
      <c r="F45" s="113">
        <f>F46</f>
        <v>0</v>
      </c>
      <c r="G45" s="113">
        <f t="shared" ref="G45:H45" si="20">G46</f>
        <v>0</v>
      </c>
      <c r="H45" s="113">
        <f t="shared" si="20"/>
        <v>0</v>
      </c>
      <c r="I45" s="105">
        <f t="shared" si="2"/>
        <v>0</v>
      </c>
    </row>
    <row r="46" spans="1:9" ht="51" outlineLevel="1">
      <c r="A46" s="74" t="s">
        <v>871</v>
      </c>
      <c r="B46" s="122" t="s">
        <v>759</v>
      </c>
      <c r="C46" s="75" t="s">
        <v>55</v>
      </c>
      <c r="D46" s="75" t="s">
        <v>729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2"/>
        <v>0</v>
      </c>
    </row>
    <row r="47" spans="1:9" ht="38.25" outlineLevel="1">
      <c r="A47" s="88" t="s">
        <v>382</v>
      </c>
      <c r="B47" s="121" t="s">
        <v>760</v>
      </c>
      <c r="C47" s="119"/>
      <c r="D47" s="119"/>
      <c r="E47" s="119"/>
      <c r="F47" s="113">
        <f>F48</f>
        <v>0</v>
      </c>
      <c r="G47" s="113">
        <f t="shared" ref="G47:H47" si="21">G48</f>
        <v>0</v>
      </c>
      <c r="H47" s="113">
        <f t="shared" si="21"/>
        <v>0</v>
      </c>
      <c r="I47" s="105">
        <f t="shared" si="2"/>
        <v>0</v>
      </c>
    </row>
    <row r="48" spans="1:9" ht="63.75" outlineLevel="1">
      <c r="A48" s="74" t="s">
        <v>870</v>
      </c>
      <c r="B48" s="120" t="s">
        <v>760</v>
      </c>
      <c r="C48" s="75" t="s">
        <v>55</v>
      </c>
      <c r="D48" s="75" t="s">
        <v>729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2"/>
        <v>0</v>
      </c>
    </row>
    <row r="49" spans="1:9" ht="25.5" outlineLevel="1">
      <c r="A49" s="155" t="s">
        <v>369</v>
      </c>
      <c r="B49" s="156" t="s">
        <v>586</v>
      </c>
      <c r="C49" s="157"/>
      <c r="D49" s="157"/>
      <c r="E49" s="157"/>
      <c r="F49" s="158">
        <f>F50+F52+F54+F56+F60+F62+F64+F66+F58</f>
        <v>895</v>
      </c>
      <c r="G49" s="158">
        <f t="shared" ref="G49:H49" si="22">G50+G52+G54+G56+G60+G62+G64+G66+G58</f>
        <v>950</v>
      </c>
      <c r="H49" s="158">
        <f t="shared" si="22"/>
        <v>955</v>
      </c>
      <c r="I49" s="105">
        <f t="shared" si="2"/>
        <v>2800</v>
      </c>
    </row>
    <row r="50" spans="1:9" ht="25.5" outlineLevel="1">
      <c r="A50" s="88" t="s">
        <v>439</v>
      </c>
      <c r="B50" s="121" t="s">
        <v>749</v>
      </c>
      <c r="C50" s="119"/>
      <c r="D50" s="119"/>
      <c r="E50" s="119"/>
      <c r="F50" s="113">
        <f>F51</f>
        <v>0</v>
      </c>
      <c r="G50" s="113">
        <f t="shared" ref="G50:H50" si="23">G51</f>
        <v>0</v>
      </c>
      <c r="H50" s="113">
        <f t="shared" si="23"/>
        <v>0</v>
      </c>
      <c r="I50" s="105">
        <f t="shared" si="2"/>
        <v>0</v>
      </c>
    </row>
    <row r="51" spans="1:9" ht="38.25" outlineLevel="1">
      <c r="A51" s="74" t="s">
        <v>881</v>
      </c>
      <c r="B51" s="120" t="s">
        <v>749</v>
      </c>
      <c r="C51" s="75" t="s">
        <v>152</v>
      </c>
      <c r="D51" s="75" t="s">
        <v>727</v>
      </c>
      <c r="E51" s="75" t="s">
        <v>22</v>
      </c>
      <c r="F51" s="113">
        <f>Ведомственная!G38</f>
        <v>0</v>
      </c>
      <c r="G51" s="113">
        <f>Ведомственная!H38</f>
        <v>0</v>
      </c>
      <c r="H51" s="113">
        <f>Ведомственная!I38</f>
        <v>0</v>
      </c>
      <c r="I51" s="105">
        <f t="shared" si="2"/>
        <v>0</v>
      </c>
    </row>
    <row r="52" spans="1:9" ht="38.25" outlineLevel="1">
      <c r="A52" s="88" t="s">
        <v>461</v>
      </c>
      <c r="B52" s="120" t="s">
        <v>761</v>
      </c>
      <c r="C52" s="119"/>
      <c r="D52" s="119"/>
      <c r="E52" s="119"/>
      <c r="F52" s="113">
        <f>F53</f>
        <v>0</v>
      </c>
      <c r="G52" s="113">
        <f t="shared" ref="G52:H52" si="24">G53</f>
        <v>0</v>
      </c>
      <c r="H52" s="113">
        <f t="shared" si="24"/>
        <v>0</v>
      </c>
      <c r="I52" s="105">
        <f t="shared" si="2"/>
        <v>0</v>
      </c>
    </row>
    <row r="53" spans="1:9" ht="63.75" outlineLevel="1">
      <c r="A53" s="74" t="s">
        <v>869</v>
      </c>
      <c r="B53" s="120" t="s">
        <v>761</v>
      </c>
      <c r="C53" s="75" t="s">
        <v>55</v>
      </c>
      <c r="D53" s="75" t="s">
        <v>730</v>
      </c>
      <c r="E53" s="75" t="s">
        <v>727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2"/>
        <v>0</v>
      </c>
    </row>
    <row r="54" spans="1:9" ht="63.75" outlineLevel="1">
      <c r="A54" s="88" t="s">
        <v>385</v>
      </c>
      <c r="B54" s="121" t="s">
        <v>762</v>
      </c>
      <c r="C54" s="119"/>
      <c r="D54" s="119"/>
      <c r="E54" s="119"/>
      <c r="F54" s="113">
        <f>F55</f>
        <v>0</v>
      </c>
      <c r="G54" s="113">
        <f t="shared" ref="G54:H54" si="25">G55</f>
        <v>0</v>
      </c>
      <c r="H54" s="113">
        <f t="shared" si="25"/>
        <v>0</v>
      </c>
      <c r="I54" s="105">
        <f t="shared" si="2"/>
        <v>0</v>
      </c>
    </row>
    <row r="55" spans="1:9" ht="89.25" outlineLevel="1">
      <c r="A55" s="74" t="s">
        <v>868</v>
      </c>
      <c r="B55" s="120" t="s">
        <v>762</v>
      </c>
      <c r="C55" s="75" t="s">
        <v>55</v>
      </c>
      <c r="D55" s="75" t="s">
        <v>730</v>
      </c>
      <c r="E55" s="75" t="s">
        <v>732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2"/>
        <v>0</v>
      </c>
    </row>
    <row r="56" spans="1:9" ht="38.25" outlineLevel="1">
      <c r="A56" s="88" t="s">
        <v>453</v>
      </c>
      <c r="B56" s="121" t="s">
        <v>769</v>
      </c>
      <c r="C56" s="119"/>
      <c r="D56" s="119"/>
      <c r="E56" s="119"/>
      <c r="F56" s="113">
        <f>F57</f>
        <v>45</v>
      </c>
      <c r="G56" s="113">
        <f t="shared" ref="G56:H56" si="26">G57</f>
        <v>0</v>
      </c>
      <c r="H56" s="113">
        <f t="shared" si="26"/>
        <v>0</v>
      </c>
      <c r="I56" s="105">
        <f t="shared" si="2"/>
        <v>45</v>
      </c>
    </row>
    <row r="57" spans="1:9" ht="63.75">
      <c r="A57" s="74" t="s">
        <v>865</v>
      </c>
      <c r="B57" s="120" t="s">
        <v>769</v>
      </c>
      <c r="C57" s="75" t="s">
        <v>55</v>
      </c>
      <c r="D57" s="75" t="s">
        <v>730</v>
      </c>
      <c r="E57" s="75" t="s">
        <v>23</v>
      </c>
      <c r="F57" s="113">
        <f>Ведомственная!G111</f>
        <v>45</v>
      </c>
      <c r="G57" s="113">
        <f>Ведомственная!H111</f>
        <v>0</v>
      </c>
      <c r="H57" s="113">
        <f>Ведомственная!I111</f>
        <v>0</v>
      </c>
      <c r="I57" s="105">
        <f t="shared" si="2"/>
        <v>45</v>
      </c>
    </row>
    <row r="58" spans="1:9" ht="25.5">
      <c r="A58" s="222" t="s">
        <v>912</v>
      </c>
      <c r="B58" s="121" t="s">
        <v>911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2"/>
        <v>0</v>
      </c>
    </row>
    <row r="59" spans="1:9" ht="51">
      <c r="A59" s="223" t="s">
        <v>913</v>
      </c>
      <c r="B59" s="121" t="s">
        <v>911</v>
      </c>
      <c r="C59" s="75" t="s">
        <v>55</v>
      </c>
      <c r="D59" s="75" t="s">
        <v>730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2"/>
        <v>0</v>
      </c>
    </row>
    <row r="60" spans="1:9" ht="51" outlineLevel="1">
      <c r="A60" s="88" t="s">
        <v>393</v>
      </c>
      <c r="B60" s="121" t="s">
        <v>770</v>
      </c>
      <c r="C60" s="119"/>
      <c r="D60" s="119"/>
      <c r="E60" s="119"/>
      <c r="F60" s="113">
        <f>F61</f>
        <v>0</v>
      </c>
      <c r="G60" s="113">
        <f t="shared" ref="G60:H60" si="27">G61</f>
        <v>0</v>
      </c>
      <c r="H60" s="113">
        <f t="shared" si="27"/>
        <v>0</v>
      </c>
      <c r="I60" s="105">
        <f t="shared" si="2"/>
        <v>0</v>
      </c>
    </row>
    <row r="61" spans="1:9" ht="76.5" outlineLevel="1">
      <c r="A61" s="74" t="s">
        <v>864</v>
      </c>
      <c r="B61" s="120" t="s">
        <v>770</v>
      </c>
      <c r="C61" s="75" t="s">
        <v>55</v>
      </c>
      <c r="D61" s="75" t="s">
        <v>730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2"/>
        <v>0</v>
      </c>
    </row>
    <row r="62" spans="1:9" ht="25.5" outlineLevel="1">
      <c r="A62" s="88" t="s">
        <v>440</v>
      </c>
      <c r="B62" s="121" t="s">
        <v>587</v>
      </c>
      <c r="C62" s="119"/>
      <c r="D62" s="119"/>
      <c r="E62" s="119"/>
      <c r="F62" s="113">
        <f>F63</f>
        <v>850</v>
      </c>
      <c r="G62" s="113">
        <f t="shared" ref="G62:H62" si="28">G63</f>
        <v>950</v>
      </c>
      <c r="H62" s="113">
        <f t="shared" si="28"/>
        <v>955</v>
      </c>
      <c r="I62" s="105">
        <f t="shared" si="2"/>
        <v>2755</v>
      </c>
    </row>
    <row r="63" spans="1:9" ht="38.25" outlineLevel="1">
      <c r="A63" s="74" t="s">
        <v>833</v>
      </c>
      <c r="B63" s="120" t="s">
        <v>587</v>
      </c>
      <c r="C63" s="75" t="s">
        <v>146</v>
      </c>
      <c r="D63" s="75" t="s">
        <v>21</v>
      </c>
      <c r="E63" s="75" t="s">
        <v>727</v>
      </c>
      <c r="F63" s="113">
        <f>Ведомственная!G217</f>
        <v>850</v>
      </c>
      <c r="G63" s="113">
        <f>Ведомственная!H217</f>
        <v>950</v>
      </c>
      <c r="H63" s="113">
        <f>Ведомственная!I217</f>
        <v>955</v>
      </c>
      <c r="I63" s="105">
        <f t="shared" si="2"/>
        <v>2755</v>
      </c>
    </row>
    <row r="64" spans="1:9" ht="38.25" outlineLevel="1">
      <c r="A64" s="88" t="s">
        <v>426</v>
      </c>
      <c r="B64" s="121" t="s">
        <v>802</v>
      </c>
      <c r="C64" s="119"/>
      <c r="D64" s="119"/>
      <c r="E64" s="119"/>
      <c r="F64" s="113">
        <f>F65</f>
        <v>0</v>
      </c>
      <c r="G64" s="113">
        <f t="shared" ref="G64:H64" si="29">G65</f>
        <v>0</v>
      </c>
      <c r="H64" s="113">
        <f t="shared" si="29"/>
        <v>0</v>
      </c>
      <c r="I64" s="105">
        <f t="shared" si="2"/>
        <v>0</v>
      </c>
    </row>
    <row r="65" spans="1:9" ht="51">
      <c r="A65" s="74" t="s">
        <v>893</v>
      </c>
      <c r="B65" s="120" t="s">
        <v>802</v>
      </c>
      <c r="C65" s="75" t="s">
        <v>146</v>
      </c>
      <c r="D65" s="75" t="s">
        <v>21</v>
      </c>
      <c r="E65" s="75" t="s">
        <v>729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2"/>
        <v>0</v>
      </c>
    </row>
    <row r="66" spans="1:9" ht="38.25" outlineLevel="1">
      <c r="A66" s="88" t="s">
        <v>441</v>
      </c>
      <c r="B66" s="121" t="s">
        <v>805</v>
      </c>
      <c r="C66" s="119"/>
      <c r="D66" s="119"/>
      <c r="E66" s="119"/>
      <c r="F66" s="113">
        <f>F67</f>
        <v>0</v>
      </c>
      <c r="G66" s="113">
        <f t="shared" ref="G66:H66" si="30">G67</f>
        <v>0</v>
      </c>
      <c r="H66" s="113">
        <f t="shared" si="30"/>
        <v>0</v>
      </c>
      <c r="I66" s="105">
        <f t="shared" si="2"/>
        <v>0</v>
      </c>
    </row>
    <row r="67" spans="1:9" ht="51" outlineLevel="1">
      <c r="A67" s="74" t="s">
        <v>829</v>
      </c>
      <c r="B67" s="120" t="s">
        <v>805</v>
      </c>
      <c r="C67" s="75" t="s">
        <v>349</v>
      </c>
      <c r="D67" s="75" t="s">
        <v>24</v>
      </c>
      <c r="E67" s="75" t="s">
        <v>727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2"/>
        <v>0</v>
      </c>
    </row>
    <row r="68" spans="1:9" ht="25.5" outlineLevel="1">
      <c r="A68" s="152" t="s">
        <v>387</v>
      </c>
      <c r="B68" s="153" t="s">
        <v>763</v>
      </c>
      <c r="C68" s="154"/>
      <c r="D68" s="154"/>
      <c r="E68" s="154"/>
      <c r="F68" s="151">
        <f>F69+F77</f>
        <v>1477.1</v>
      </c>
      <c r="G68" s="151">
        <f t="shared" ref="G68:H68" si="31">G69+G77</f>
        <v>0</v>
      </c>
      <c r="H68" s="151">
        <f t="shared" si="31"/>
        <v>0</v>
      </c>
      <c r="I68" s="105">
        <f t="shared" si="2"/>
        <v>1477.1</v>
      </c>
    </row>
    <row r="69" spans="1:9" ht="76.5" outlineLevel="1">
      <c r="A69" s="155" t="s">
        <v>688</v>
      </c>
      <c r="B69" s="156" t="s">
        <v>764</v>
      </c>
      <c r="C69" s="157"/>
      <c r="D69" s="157"/>
      <c r="E69" s="157"/>
      <c r="F69" s="158">
        <f>F70+F72+F75</f>
        <v>1477.1</v>
      </c>
      <c r="G69" s="158">
        <f t="shared" ref="G69:H69" si="32">G70+G72+G75</f>
        <v>0</v>
      </c>
      <c r="H69" s="158">
        <f t="shared" si="32"/>
        <v>0</v>
      </c>
      <c r="I69" s="105">
        <f t="shared" si="2"/>
        <v>1477.1</v>
      </c>
    </row>
    <row r="70" spans="1:9" outlineLevel="1">
      <c r="A70" s="88" t="s">
        <v>459</v>
      </c>
      <c r="B70" s="121" t="s">
        <v>765</v>
      </c>
      <c r="C70" s="119"/>
      <c r="D70" s="119"/>
      <c r="E70" s="119"/>
      <c r="F70" s="113">
        <f>F71</f>
        <v>0</v>
      </c>
      <c r="G70" s="113">
        <f t="shared" ref="G70:H70" si="33">G71</f>
        <v>0</v>
      </c>
      <c r="H70" s="113">
        <f t="shared" si="33"/>
        <v>0</v>
      </c>
      <c r="I70" s="105">
        <f t="shared" si="2"/>
        <v>0</v>
      </c>
    </row>
    <row r="71" spans="1:9" ht="51">
      <c r="A71" s="74" t="s">
        <v>883</v>
      </c>
      <c r="B71" s="120" t="s">
        <v>765</v>
      </c>
      <c r="C71" s="75" t="s">
        <v>55</v>
      </c>
      <c r="D71" s="75" t="s">
        <v>730</v>
      </c>
      <c r="E71" s="75" t="s">
        <v>735</v>
      </c>
      <c r="F71" s="113">
        <f>Ведомственная!G97</f>
        <v>0</v>
      </c>
      <c r="G71" s="113">
        <f>Ведомственная!H97</f>
        <v>0</v>
      </c>
      <c r="H71" s="113">
        <f>Ведомственная!I97</f>
        <v>0</v>
      </c>
      <c r="I71" s="105">
        <f t="shared" si="2"/>
        <v>0</v>
      </c>
    </row>
    <row r="72" spans="1:9" outlineLevel="1">
      <c r="A72" s="88" t="s">
        <v>388</v>
      </c>
      <c r="B72" s="121" t="s">
        <v>766</v>
      </c>
      <c r="C72" s="119"/>
      <c r="D72" s="119"/>
      <c r="E72" s="119"/>
      <c r="F72" s="113">
        <f>F73+F74</f>
        <v>1477.1</v>
      </c>
      <c r="G72" s="113">
        <f t="shared" ref="G72:H72" si="34">G73+G74</f>
        <v>0</v>
      </c>
      <c r="H72" s="113">
        <f t="shared" si="34"/>
        <v>0</v>
      </c>
      <c r="I72" s="105">
        <f t="shared" si="2"/>
        <v>1477.1</v>
      </c>
    </row>
    <row r="73" spans="1:9" ht="38.25" outlineLevel="1">
      <c r="A73" s="74" t="s">
        <v>866</v>
      </c>
      <c r="B73" s="120" t="s">
        <v>766</v>
      </c>
      <c r="C73" s="75" t="s">
        <v>55</v>
      </c>
      <c r="D73" s="75" t="s">
        <v>730</v>
      </c>
      <c r="E73" s="75" t="s">
        <v>735</v>
      </c>
      <c r="F73" s="113">
        <f>Ведомственная!G99</f>
        <v>1477.1</v>
      </c>
      <c r="G73" s="113">
        <f>Ведомственная!H99</f>
        <v>0</v>
      </c>
      <c r="H73" s="113">
        <f>Ведомственная!I99</f>
        <v>0</v>
      </c>
      <c r="I73" s="105">
        <f t="shared" si="2"/>
        <v>1477.1</v>
      </c>
    </row>
    <row r="74" spans="1:9" ht="51" outlineLevel="1">
      <c r="A74" s="74" t="s">
        <v>941</v>
      </c>
      <c r="B74" s="266" t="s">
        <v>766</v>
      </c>
      <c r="C74" s="265" t="s">
        <v>217</v>
      </c>
      <c r="D74" s="265" t="s">
        <v>730</v>
      </c>
      <c r="E74" s="265" t="s">
        <v>735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910</v>
      </c>
      <c r="C75" s="119"/>
      <c r="D75" s="119"/>
      <c r="E75" s="119"/>
      <c r="F75" s="113">
        <f>F76</f>
        <v>0</v>
      </c>
      <c r="G75" s="113">
        <f t="shared" ref="G75:H75" si="35">G76</f>
        <v>0</v>
      </c>
      <c r="H75" s="113">
        <f t="shared" si="35"/>
        <v>0</v>
      </c>
      <c r="I75" s="105">
        <f t="shared" ref="I75:I140" si="36">F75+G75+H75</f>
        <v>0</v>
      </c>
    </row>
    <row r="76" spans="1:9" ht="76.5" outlineLevel="1">
      <c r="A76" s="74" t="s">
        <v>867</v>
      </c>
      <c r="B76" s="120" t="s">
        <v>910</v>
      </c>
      <c r="C76" s="75" t="s">
        <v>55</v>
      </c>
      <c r="D76" s="75" t="s">
        <v>730</v>
      </c>
      <c r="E76" s="75" t="s">
        <v>735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6"/>
        <v>0</v>
      </c>
    </row>
    <row r="77" spans="1:9" ht="63.75" outlineLevel="1">
      <c r="A77" s="155" t="s">
        <v>390</v>
      </c>
      <c r="B77" s="156" t="s">
        <v>767</v>
      </c>
      <c r="C77" s="157"/>
      <c r="D77" s="157"/>
      <c r="E77" s="157"/>
      <c r="F77" s="158">
        <f>F78</f>
        <v>0</v>
      </c>
      <c r="G77" s="158">
        <f t="shared" ref="G77:H78" si="37">G78</f>
        <v>0</v>
      </c>
      <c r="H77" s="158">
        <f t="shared" si="37"/>
        <v>0</v>
      </c>
      <c r="I77" s="105">
        <f t="shared" si="36"/>
        <v>0</v>
      </c>
    </row>
    <row r="78" spans="1:9" outlineLevel="1">
      <c r="A78" s="88" t="s">
        <v>388</v>
      </c>
      <c r="B78" s="121" t="s">
        <v>768</v>
      </c>
      <c r="C78" s="119"/>
      <c r="D78" s="119"/>
      <c r="E78" s="119"/>
      <c r="F78" s="113">
        <f>F79</f>
        <v>0</v>
      </c>
      <c r="G78" s="113">
        <f t="shared" si="37"/>
        <v>0</v>
      </c>
      <c r="H78" s="113">
        <f t="shared" si="37"/>
        <v>0</v>
      </c>
      <c r="I78" s="105">
        <f t="shared" si="36"/>
        <v>0</v>
      </c>
    </row>
    <row r="79" spans="1:9" ht="38.25" outlineLevel="1">
      <c r="A79" s="74" t="s">
        <v>866</v>
      </c>
      <c r="B79" s="120" t="s">
        <v>768</v>
      </c>
      <c r="C79" s="75" t="s">
        <v>55</v>
      </c>
      <c r="D79" s="75" t="s">
        <v>730</v>
      </c>
      <c r="E79" s="75" t="s">
        <v>735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6"/>
        <v>0</v>
      </c>
    </row>
    <row r="80" spans="1:9" ht="38.25">
      <c r="A80" s="152" t="s">
        <v>396</v>
      </c>
      <c r="B80" s="153" t="s">
        <v>771</v>
      </c>
      <c r="C80" s="154"/>
      <c r="D80" s="154"/>
      <c r="E80" s="154"/>
      <c r="F80" s="151">
        <f>F81+F102</f>
        <v>2057.5702300000003</v>
      </c>
      <c r="G80" s="151">
        <f t="shared" ref="G80:H80" si="38">G81+G102</f>
        <v>820.86023</v>
      </c>
      <c r="H80" s="151">
        <f t="shared" si="38"/>
        <v>807.24023</v>
      </c>
      <c r="I80" s="105">
        <f t="shared" si="36"/>
        <v>3685.6706900000004</v>
      </c>
    </row>
    <row r="81" spans="1:9" ht="38.25" outlineLevel="1">
      <c r="A81" s="155" t="s">
        <v>397</v>
      </c>
      <c r="B81" s="156" t="s">
        <v>772</v>
      </c>
      <c r="C81" s="157"/>
      <c r="D81" s="157"/>
      <c r="E81" s="157"/>
      <c r="F81" s="158">
        <f>F82+F84+F86+F88+F90+F92+F94+F96+F98+F100</f>
        <v>0</v>
      </c>
      <c r="G81" s="158">
        <f t="shared" ref="G81:H81" si="39">G82+G84+G86+G88+G90+G92+G94+G96+G98+G100</f>
        <v>0</v>
      </c>
      <c r="H81" s="158">
        <f t="shared" si="39"/>
        <v>0</v>
      </c>
      <c r="I81" s="105">
        <f t="shared" si="36"/>
        <v>0</v>
      </c>
    </row>
    <row r="82" spans="1:9" ht="51" outlineLevel="1">
      <c r="A82" s="88" t="s">
        <v>398</v>
      </c>
      <c r="B82" s="121" t="s">
        <v>773</v>
      </c>
      <c r="C82" s="119"/>
      <c r="D82" s="119"/>
      <c r="E82" s="119"/>
      <c r="F82" s="113">
        <f>F83</f>
        <v>0</v>
      </c>
      <c r="G82" s="113">
        <f t="shared" ref="G82:H82" si="40">G83</f>
        <v>0</v>
      </c>
      <c r="H82" s="113">
        <f t="shared" si="40"/>
        <v>0</v>
      </c>
      <c r="I82" s="105">
        <f t="shared" si="36"/>
        <v>0</v>
      </c>
    </row>
    <row r="83" spans="1:9" ht="89.25" outlineLevel="1">
      <c r="A83" s="74" t="s">
        <v>863</v>
      </c>
      <c r="B83" s="120" t="s">
        <v>773</v>
      </c>
      <c r="C83" s="75" t="s">
        <v>55</v>
      </c>
      <c r="D83" s="75" t="s">
        <v>731</v>
      </c>
      <c r="E83" s="75" t="s">
        <v>727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6"/>
        <v>0</v>
      </c>
    </row>
    <row r="84" spans="1:9" ht="38.25" outlineLevel="1">
      <c r="A84" s="88" t="s">
        <v>452</v>
      </c>
      <c r="B84" s="122" t="s">
        <v>774</v>
      </c>
      <c r="C84" s="119"/>
      <c r="D84" s="119"/>
      <c r="E84" s="119"/>
      <c r="F84" s="113">
        <f>F85</f>
        <v>0</v>
      </c>
      <c r="G84" s="113">
        <f t="shared" ref="G84:H84" si="41">G85</f>
        <v>0</v>
      </c>
      <c r="H84" s="113">
        <f t="shared" si="41"/>
        <v>0</v>
      </c>
      <c r="I84" s="105">
        <f t="shared" si="36"/>
        <v>0</v>
      </c>
    </row>
    <row r="85" spans="1:9" ht="63.75" outlineLevel="1">
      <c r="A85" s="74" t="s">
        <v>862</v>
      </c>
      <c r="B85" s="122" t="s">
        <v>774</v>
      </c>
      <c r="C85" s="123" t="s">
        <v>254</v>
      </c>
      <c r="D85" s="119" t="s">
        <v>731</v>
      </c>
      <c r="E85" s="119" t="s">
        <v>727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6"/>
        <v>0</v>
      </c>
    </row>
    <row r="86" spans="1:9" ht="51" outlineLevel="1">
      <c r="A86" s="88" t="s">
        <v>400</v>
      </c>
      <c r="B86" s="121" t="s">
        <v>775</v>
      </c>
      <c r="C86" s="119"/>
      <c r="D86" s="119"/>
      <c r="E86" s="119"/>
      <c r="F86" s="113">
        <f>F87</f>
        <v>0</v>
      </c>
      <c r="G86" s="113">
        <f t="shared" ref="G86:H86" si="42">G87</f>
        <v>0</v>
      </c>
      <c r="H86" s="113">
        <f t="shared" si="42"/>
        <v>0</v>
      </c>
      <c r="I86" s="105">
        <f t="shared" si="36"/>
        <v>0</v>
      </c>
    </row>
    <row r="87" spans="1:9" ht="76.5" outlineLevel="1">
      <c r="A87" s="74" t="s">
        <v>856</v>
      </c>
      <c r="B87" s="120" t="s">
        <v>775</v>
      </c>
      <c r="C87" s="75" t="s">
        <v>55</v>
      </c>
      <c r="D87" s="75" t="s">
        <v>731</v>
      </c>
      <c r="E87" s="75" t="s">
        <v>728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6"/>
        <v>0</v>
      </c>
    </row>
    <row r="88" spans="1:9" ht="38.25" outlineLevel="1">
      <c r="A88" s="88" t="s">
        <v>401</v>
      </c>
      <c r="B88" s="121" t="s">
        <v>776</v>
      </c>
      <c r="C88" s="119"/>
      <c r="D88" s="119"/>
      <c r="E88" s="119"/>
      <c r="F88" s="113">
        <f>F89</f>
        <v>0</v>
      </c>
      <c r="G88" s="113">
        <f t="shared" ref="G88:H88" si="43">G89</f>
        <v>0</v>
      </c>
      <c r="H88" s="113">
        <f t="shared" si="43"/>
        <v>0</v>
      </c>
      <c r="I88" s="105">
        <f t="shared" si="36"/>
        <v>0</v>
      </c>
    </row>
    <row r="89" spans="1:9" ht="63.75" outlineLevel="1">
      <c r="A89" s="74" t="s">
        <v>861</v>
      </c>
      <c r="B89" s="120" t="s">
        <v>776</v>
      </c>
      <c r="C89" s="75" t="s">
        <v>55</v>
      </c>
      <c r="D89" s="75" t="s">
        <v>731</v>
      </c>
      <c r="E89" s="75" t="s">
        <v>728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6"/>
        <v>0</v>
      </c>
    </row>
    <row r="90" spans="1:9" outlineLevel="1">
      <c r="A90" s="88" t="s">
        <v>451</v>
      </c>
      <c r="B90" s="121" t="s">
        <v>777</v>
      </c>
      <c r="C90" s="119"/>
      <c r="D90" s="119"/>
      <c r="E90" s="119"/>
      <c r="F90" s="113">
        <f>F91</f>
        <v>0</v>
      </c>
      <c r="G90" s="113">
        <f t="shared" ref="G90:H90" si="44">G91</f>
        <v>0</v>
      </c>
      <c r="H90" s="113">
        <f t="shared" si="44"/>
        <v>0</v>
      </c>
      <c r="I90" s="105">
        <f t="shared" si="36"/>
        <v>0</v>
      </c>
    </row>
    <row r="91" spans="1:9" ht="51" outlineLevel="1">
      <c r="A91" s="74" t="s">
        <v>860</v>
      </c>
      <c r="B91" s="120" t="s">
        <v>777</v>
      </c>
      <c r="C91" s="75" t="s">
        <v>55</v>
      </c>
      <c r="D91" s="75" t="s">
        <v>731</v>
      </c>
      <c r="E91" s="75" t="s">
        <v>728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6"/>
        <v>0</v>
      </c>
    </row>
    <row r="92" spans="1:9" ht="38.25" outlineLevel="1">
      <c r="A92" s="88" t="s">
        <v>402</v>
      </c>
      <c r="B92" s="121" t="s">
        <v>778</v>
      </c>
      <c r="C92" s="119"/>
      <c r="D92" s="119"/>
      <c r="E92" s="119"/>
      <c r="F92" s="113">
        <f>F93</f>
        <v>0</v>
      </c>
      <c r="G92" s="113">
        <f t="shared" ref="G92:H92" si="45">G93</f>
        <v>0</v>
      </c>
      <c r="H92" s="113">
        <f t="shared" si="45"/>
        <v>0</v>
      </c>
      <c r="I92" s="105">
        <f t="shared" si="36"/>
        <v>0</v>
      </c>
    </row>
    <row r="93" spans="1:9" ht="63.75" outlineLevel="1">
      <c r="A93" s="74" t="s">
        <v>859</v>
      </c>
      <c r="B93" s="120" t="s">
        <v>778</v>
      </c>
      <c r="C93" s="75" t="s">
        <v>55</v>
      </c>
      <c r="D93" s="75" t="s">
        <v>731</v>
      </c>
      <c r="E93" s="75" t="s">
        <v>728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6"/>
        <v>0</v>
      </c>
    </row>
    <row r="94" spans="1:9" ht="38.25" outlineLevel="1">
      <c r="A94" s="88" t="s">
        <v>403</v>
      </c>
      <c r="B94" s="121" t="s">
        <v>779</v>
      </c>
      <c r="C94" s="119"/>
      <c r="D94" s="119"/>
      <c r="E94" s="119"/>
      <c r="F94" s="113">
        <f>F95</f>
        <v>0</v>
      </c>
      <c r="G94" s="113">
        <f t="shared" ref="G94:H94" si="46">G95</f>
        <v>0</v>
      </c>
      <c r="H94" s="113">
        <f t="shared" si="46"/>
        <v>0</v>
      </c>
      <c r="I94" s="105">
        <f t="shared" si="36"/>
        <v>0</v>
      </c>
    </row>
    <row r="95" spans="1:9" ht="63.75" outlineLevel="1">
      <c r="A95" s="74" t="s">
        <v>858</v>
      </c>
      <c r="B95" s="120" t="s">
        <v>779</v>
      </c>
      <c r="C95" s="75" t="s">
        <v>55</v>
      </c>
      <c r="D95" s="75" t="s">
        <v>731</v>
      </c>
      <c r="E95" s="75" t="s">
        <v>728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6"/>
        <v>0</v>
      </c>
    </row>
    <row r="96" spans="1:9" ht="63.75" outlineLevel="1">
      <c r="A96" s="74" t="s">
        <v>808</v>
      </c>
      <c r="B96" s="120" t="s">
        <v>807</v>
      </c>
      <c r="C96" s="75"/>
      <c r="D96" s="119"/>
      <c r="E96" s="119"/>
      <c r="F96" s="113">
        <f>F97</f>
        <v>0</v>
      </c>
      <c r="G96" s="113">
        <f t="shared" ref="G96:H96" si="47">G97</f>
        <v>0</v>
      </c>
      <c r="H96" s="113">
        <f t="shared" si="47"/>
        <v>0</v>
      </c>
      <c r="I96" s="105">
        <f t="shared" si="36"/>
        <v>0</v>
      </c>
    </row>
    <row r="97" spans="1:9" ht="89.25" outlineLevel="1">
      <c r="A97" s="74" t="s">
        <v>857</v>
      </c>
      <c r="B97" s="120" t="s">
        <v>807</v>
      </c>
      <c r="C97" s="75" t="s">
        <v>55</v>
      </c>
      <c r="D97" s="75" t="s">
        <v>731</v>
      </c>
      <c r="E97" s="75" t="s">
        <v>728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0</v>
      </c>
      <c r="I97" s="105">
        <f t="shared" si="36"/>
        <v>0</v>
      </c>
    </row>
    <row r="98" spans="1:9" ht="38.25" outlineLevel="1">
      <c r="A98" s="88" t="s">
        <v>416</v>
      </c>
      <c r="B98" s="121" t="s">
        <v>793</v>
      </c>
      <c r="C98" s="119"/>
      <c r="D98" s="119"/>
      <c r="E98" s="119"/>
      <c r="F98" s="113">
        <f>F99</f>
        <v>0</v>
      </c>
      <c r="G98" s="113">
        <f t="shared" ref="G98:H98" si="48">G99</f>
        <v>0</v>
      </c>
      <c r="H98" s="113">
        <f t="shared" si="48"/>
        <v>0</v>
      </c>
      <c r="I98" s="105">
        <f t="shared" si="36"/>
        <v>0</v>
      </c>
    </row>
    <row r="99" spans="1:9" ht="63.75" outlineLevel="1">
      <c r="A99" s="74" t="s">
        <v>841</v>
      </c>
      <c r="B99" s="120" t="s">
        <v>793</v>
      </c>
      <c r="C99" s="75" t="s">
        <v>254</v>
      </c>
      <c r="D99" s="75" t="s">
        <v>731</v>
      </c>
      <c r="E99" s="75" t="s">
        <v>731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6"/>
        <v>0</v>
      </c>
    </row>
    <row r="100" spans="1:9" ht="38.25" outlineLevel="1">
      <c r="A100" s="222" t="s">
        <v>416</v>
      </c>
      <c r="B100" s="120" t="s">
        <v>922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6"/>
        <v>0</v>
      </c>
    </row>
    <row r="101" spans="1:9" ht="63.75" outlineLevel="1">
      <c r="A101" s="223" t="s">
        <v>841</v>
      </c>
      <c r="B101" s="120" t="s">
        <v>922</v>
      </c>
      <c r="C101" s="75" t="s">
        <v>254</v>
      </c>
      <c r="D101" s="75" t="s">
        <v>731</v>
      </c>
      <c r="E101" s="75" t="s">
        <v>731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6"/>
        <v>0</v>
      </c>
    </row>
    <row r="102" spans="1:9" ht="25.5" outlineLevel="1">
      <c r="A102" s="155" t="s">
        <v>405</v>
      </c>
      <c r="B102" s="156" t="s">
        <v>780</v>
      </c>
      <c r="C102" s="157"/>
      <c r="D102" s="157"/>
      <c r="E102" s="157"/>
      <c r="F102" s="158">
        <f>F103+F105+F107+F109+F111+F113+F116+F119+F121+F124+F126+F128+F131+F134+F136+F140+F138</f>
        <v>2057.5702300000003</v>
      </c>
      <c r="G102" s="158">
        <f t="shared" ref="G102:H102" si="49">G107+G109+G113+G116+G119+G121+G124+G126+G128+G131+G134+G136+G138+G140+G103+G105+G111</f>
        <v>820.86023</v>
      </c>
      <c r="H102" s="158">
        <f t="shared" si="49"/>
        <v>807.24023</v>
      </c>
      <c r="I102" s="105">
        <f t="shared" si="36"/>
        <v>3685.6706900000004</v>
      </c>
    </row>
    <row r="103" spans="1:9" ht="25.5" outlineLevel="1">
      <c r="A103" s="221" t="s">
        <v>915</v>
      </c>
      <c r="B103" s="118" t="s">
        <v>914</v>
      </c>
      <c r="C103" s="75"/>
      <c r="D103" s="75"/>
      <c r="E103" s="75"/>
      <c r="F103" s="113">
        <f>Ведомственная!G145</f>
        <v>0</v>
      </c>
      <c r="G103" s="113">
        <f>Ведомственная!H145</f>
        <v>0</v>
      </c>
      <c r="H103" s="113">
        <f>Ведомственная!I145</f>
        <v>0</v>
      </c>
      <c r="I103" s="105">
        <f t="shared" si="36"/>
        <v>0</v>
      </c>
    </row>
    <row r="104" spans="1:9" ht="51" outlineLevel="1">
      <c r="A104" s="221" t="s">
        <v>916</v>
      </c>
      <c r="B104" s="118" t="s">
        <v>914</v>
      </c>
      <c r="C104" s="75" t="s">
        <v>55</v>
      </c>
      <c r="D104" s="75" t="s">
        <v>731</v>
      </c>
      <c r="E104" s="75" t="s">
        <v>729</v>
      </c>
      <c r="F104" s="113">
        <f>Ведомственная!G146</f>
        <v>0</v>
      </c>
      <c r="G104" s="113">
        <f>Ведомственная!H146</f>
        <v>0</v>
      </c>
      <c r="H104" s="113">
        <f>Ведомственная!I146</f>
        <v>0</v>
      </c>
      <c r="I104" s="105">
        <f t="shared" si="36"/>
        <v>0</v>
      </c>
    </row>
    <row r="105" spans="1:9" ht="38.25" outlineLevel="1">
      <c r="A105" s="221" t="s">
        <v>918</v>
      </c>
      <c r="B105" s="118" t="s">
        <v>917</v>
      </c>
      <c r="C105" s="119"/>
      <c r="D105" s="119"/>
      <c r="E105" s="119"/>
      <c r="F105" s="113">
        <f>Ведомственная!G147</f>
        <v>472</v>
      </c>
      <c r="G105" s="113">
        <f>Ведомственная!H147</f>
        <v>0</v>
      </c>
      <c r="H105" s="113">
        <f>Ведомственная!I147</f>
        <v>0</v>
      </c>
      <c r="I105" s="105">
        <f t="shared" si="36"/>
        <v>472</v>
      </c>
    </row>
    <row r="106" spans="1:9" ht="63.75" outlineLevel="1">
      <c r="A106" s="221" t="s">
        <v>919</v>
      </c>
      <c r="B106" s="118" t="s">
        <v>917</v>
      </c>
      <c r="C106" s="75" t="s">
        <v>55</v>
      </c>
      <c r="D106" s="75" t="s">
        <v>731</v>
      </c>
      <c r="E106" s="75" t="s">
        <v>729</v>
      </c>
      <c r="F106" s="113">
        <f>Ведомственная!G148</f>
        <v>472</v>
      </c>
      <c r="G106" s="113">
        <f>Ведомственная!H148</f>
        <v>0</v>
      </c>
      <c r="H106" s="113">
        <f>Ведомственная!I148</f>
        <v>0</v>
      </c>
      <c r="I106" s="105">
        <f t="shared" si="36"/>
        <v>472</v>
      </c>
    </row>
    <row r="107" spans="1:9" ht="51" outlineLevel="1">
      <c r="A107" s="88" t="s">
        <v>400</v>
      </c>
      <c r="B107" s="121" t="s">
        <v>781</v>
      </c>
      <c r="C107" s="119"/>
      <c r="D107" s="119"/>
      <c r="E107" s="119"/>
      <c r="F107" s="113">
        <f>F108</f>
        <v>0</v>
      </c>
      <c r="G107" s="113">
        <f t="shared" ref="G107:H107" si="50">G108</f>
        <v>0</v>
      </c>
      <c r="H107" s="113">
        <f t="shared" si="50"/>
        <v>0</v>
      </c>
      <c r="I107" s="105">
        <f t="shared" si="36"/>
        <v>0</v>
      </c>
    </row>
    <row r="108" spans="1:9" ht="76.5" outlineLevel="1">
      <c r="A108" s="74" t="s">
        <v>856</v>
      </c>
      <c r="B108" s="120" t="s">
        <v>781</v>
      </c>
      <c r="C108" s="75" t="s">
        <v>55</v>
      </c>
      <c r="D108" s="75" t="s">
        <v>731</v>
      </c>
      <c r="E108" s="75" t="s">
        <v>729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6"/>
        <v>0</v>
      </c>
    </row>
    <row r="109" spans="1:9" ht="25.5" outlineLevel="1">
      <c r="A109" s="88" t="s">
        <v>450</v>
      </c>
      <c r="B109" s="121" t="s">
        <v>782</v>
      </c>
      <c r="C109" s="119"/>
      <c r="D109" s="119"/>
      <c r="E109" s="119"/>
      <c r="F109" s="113">
        <f>F110</f>
        <v>540.6</v>
      </c>
      <c r="G109" s="113">
        <f t="shared" ref="G109:H109" si="51">G110</f>
        <v>417.3</v>
      </c>
      <c r="H109" s="113">
        <f t="shared" si="51"/>
        <v>417.3</v>
      </c>
      <c r="I109" s="105">
        <f t="shared" si="36"/>
        <v>1375.2</v>
      </c>
    </row>
    <row r="110" spans="1:9" ht="63.75" outlineLevel="1">
      <c r="A110" s="74" t="s">
        <v>855</v>
      </c>
      <c r="B110" s="120" t="s">
        <v>782</v>
      </c>
      <c r="C110" s="75" t="s">
        <v>55</v>
      </c>
      <c r="D110" s="75" t="s">
        <v>731</v>
      </c>
      <c r="E110" s="75" t="s">
        <v>729</v>
      </c>
      <c r="F110" s="113">
        <f>Ведомственная!G152</f>
        <v>540.6</v>
      </c>
      <c r="G110" s="113">
        <f>Ведомственная!H152</f>
        <v>417.3</v>
      </c>
      <c r="H110" s="113">
        <f>Ведомственная!I152</f>
        <v>417.3</v>
      </c>
      <c r="I110" s="105">
        <f t="shared" si="36"/>
        <v>1375.2</v>
      </c>
    </row>
    <row r="111" spans="1:9" ht="38.25" outlineLevel="1">
      <c r="A111" s="223" t="s">
        <v>929</v>
      </c>
      <c r="B111" s="121" t="s">
        <v>928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6"/>
        <v>0</v>
      </c>
    </row>
    <row r="112" spans="1:9" ht="63.75" outlineLevel="1">
      <c r="A112" s="223" t="s">
        <v>930</v>
      </c>
      <c r="B112" s="120" t="s">
        <v>928</v>
      </c>
      <c r="C112" s="75" t="s">
        <v>55</v>
      </c>
      <c r="D112" s="75" t="s">
        <v>731</v>
      </c>
      <c r="E112" s="75" t="s">
        <v>729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6"/>
        <v>0</v>
      </c>
    </row>
    <row r="113" spans="1:9" outlineLevel="1">
      <c r="A113" s="88" t="s">
        <v>406</v>
      </c>
      <c r="B113" s="121" t="s">
        <v>783</v>
      </c>
      <c r="C113" s="119"/>
      <c r="D113" s="119"/>
      <c r="E113" s="119"/>
      <c r="F113" s="113">
        <f>F114+F115</f>
        <v>0</v>
      </c>
      <c r="G113" s="113">
        <f t="shared" ref="G113:H113" si="52">G114+G115</f>
        <v>0</v>
      </c>
      <c r="H113" s="113">
        <f t="shared" si="52"/>
        <v>0</v>
      </c>
      <c r="I113" s="105">
        <f t="shared" si="36"/>
        <v>0</v>
      </c>
    </row>
    <row r="114" spans="1:9" ht="38.25" outlineLevel="1">
      <c r="A114" s="74" t="s">
        <v>842</v>
      </c>
      <c r="B114" s="120" t="s">
        <v>783</v>
      </c>
      <c r="C114" s="75" t="s">
        <v>55</v>
      </c>
      <c r="D114" s="75" t="s">
        <v>731</v>
      </c>
      <c r="E114" s="75" t="s">
        <v>729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6"/>
        <v>0</v>
      </c>
    </row>
    <row r="115" spans="1:9" ht="25.5" outlineLevel="1">
      <c r="A115" s="74" t="s">
        <v>854</v>
      </c>
      <c r="B115" s="120" t="s">
        <v>783</v>
      </c>
      <c r="C115" s="75" t="s">
        <v>152</v>
      </c>
      <c r="D115" s="75" t="s">
        <v>731</v>
      </c>
      <c r="E115" s="75" t="s">
        <v>729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6"/>
        <v>0</v>
      </c>
    </row>
    <row r="116" spans="1:9" outlineLevel="1">
      <c r="A116" s="88" t="s">
        <v>894</v>
      </c>
      <c r="B116" s="121" t="s">
        <v>784</v>
      </c>
      <c r="C116" s="119"/>
      <c r="D116" s="119"/>
      <c r="E116" s="119"/>
      <c r="F116" s="113">
        <f>F117+F118</f>
        <v>0</v>
      </c>
      <c r="G116" s="113">
        <f>G117+G118</f>
        <v>0</v>
      </c>
      <c r="H116" s="113">
        <f>H117+H118</f>
        <v>0</v>
      </c>
      <c r="I116" s="105">
        <f t="shared" si="36"/>
        <v>0</v>
      </c>
    </row>
    <row r="117" spans="1:9" ht="38.25">
      <c r="A117" s="74" t="s">
        <v>853</v>
      </c>
      <c r="B117" s="120" t="s">
        <v>784</v>
      </c>
      <c r="C117" s="75" t="s">
        <v>55</v>
      </c>
      <c r="D117" s="75" t="s">
        <v>731</v>
      </c>
      <c r="E117" s="75" t="s">
        <v>729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6"/>
        <v>0</v>
      </c>
    </row>
    <row r="118" spans="1:9" ht="51">
      <c r="A118" s="74" t="s">
        <v>942</v>
      </c>
      <c r="B118" s="266" t="s">
        <v>784</v>
      </c>
      <c r="C118" s="265" t="s">
        <v>217</v>
      </c>
      <c r="D118" s="265" t="s">
        <v>731</v>
      </c>
      <c r="E118" s="265" t="s">
        <v>729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895</v>
      </c>
      <c r="B119" s="121" t="s">
        <v>785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6"/>
        <v>0</v>
      </c>
    </row>
    <row r="120" spans="1:9" ht="51" outlineLevel="1">
      <c r="A120" s="74" t="s">
        <v>896</v>
      </c>
      <c r="B120" s="120" t="s">
        <v>785</v>
      </c>
      <c r="C120" s="75" t="s">
        <v>55</v>
      </c>
      <c r="D120" s="75" t="s">
        <v>731</v>
      </c>
      <c r="E120" s="75" t="s">
        <v>729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6"/>
        <v>0</v>
      </c>
    </row>
    <row r="121" spans="1:9" ht="38.25" outlineLevel="1">
      <c r="A121" s="88" t="s">
        <v>408</v>
      </c>
      <c r="B121" s="121" t="s">
        <v>786</v>
      </c>
      <c r="C121" s="119"/>
      <c r="D121" s="119"/>
      <c r="E121" s="119"/>
      <c r="F121" s="113">
        <f>F122+F123</f>
        <v>5</v>
      </c>
      <c r="G121" s="113">
        <f t="shared" ref="G121:H121" si="54">G122+G123</f>
        <v>0</v>
      </c>
      <c r="H121" s="113">
        <f t="shared" si="54"/>
        <v>0</v>
      </c>
      <c r="I121" s="105">
        <f t="shared" si="36"/>
        <v>5</v>
      </c>
    </row>
    <row r="122" spans="1:9" ht="63.75" outlineLevel="1">
      <c r="A122" s="74" t="s">
        <v>850</v>
      </c>
      <c r="B122" s="120" t="s">
        <v>786</v>
      </c>
      <c r="C122" s="75" t="s">
        <v>55</v>
      </c>
      <c r="D122" s="75" t="s">
        <v>731</v>
      </c>
      <c r="E122" s="75" t="s">
        <v>729</v>
      </c>
      <c r="F122" s="113">
        <f>Ведомственная!G164</f>
        <v>5</v>
      </c>
      <c r="G122" s="113">
        <f>Ведомственная!H164</f>
        <v>0</v>
      </c>
      <c r="H122" s="113">
        <f>Ведомственная!I164</f>
        <v>0</v>
      </c>
      <c r="I122" s="105">
        <f t="shared" si="36"/>
        <v>5</v>
      </c>
    </row>
    <row r="123" spans="1:9" ht="63.75" outlineLevel="1">
      <c r="A123" s="74" t="s">
        <v>943</v>
      </c>
      <c r="B123" s="266" t="s">
        <v>786</v>
      </c>
      <c r="C123" s="265" t="s">
        <v>217</v>
      </c>
      <c r="D123" s="265" t="s">
        <v>731</v>
      </c>
      <c r="E123" s="265" t="s">
        <v>729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787</v>
      </c>
      <c r="C124" s="119"/>
      <c r="D124" s="119"/>
      <c r="E124" s="119"/>
      <c r="F124" s="113">
        <f>F125</f>
        <v>0</v>
      </c>
      <c r="G124" s="113">
        <f t="shared" ref="G124:H124" si="55">G125</f>
        <v>0</v>
      </c>
      <c r="H124" s="113">
        <f t="shared" si="55"/>
        <v>0</v>
      </c>
      <c r="I124" s="105">
        <f t="shared" si="36"/>
        <v>0</v>
      </c>
    </row>
    <row r="125" spans="1:9" ht="76.5" outlineLevel="1">
      <c r="A125" s="74" t="s">
        <v>849</v>
      </c>
      <c r="B125" s="120" t="s">
        <v>787</v>
      </c>
      <c r="C125" s="75" t="s">
        <v>55</v>
      </c>
      <c r="D125" s="75" t="s">
        <v>731</v>
      </c>
      <c r="E125" s="75" t="s">
        <v>729</v>
      </c>
      <c r="F125" s="113">
        <f>Ведомственная!G167</f>
        <v>0</v>
      </c>
      <c r="G125" s="113">
        <f>Ведомственная!H167</f>
        <v>0</v>
      </c>
      <c r="H125" s="113">
        <f>Ведомственная!I167</f>
        <v>0</v>
      </c>
      <c r="I125" s="105">
        <f t="shared" si="36"/>
        <v>0</v>
      </c>
    </row>
    <row r="126" spans="1:9" ht="25.5" outlineLevel="1">
      <c r="A126" s="88" t="s">
        <v>410</v>
      </c>
      <c r="B126" s="121" t="s">
        <v>788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6"/>
        <v>0</v>
      </c>
    </row>
    <row r="127" spans="1:9" ht="51" outlineLevel="1">
      <c r="A127" s="74" t="s">
        <v>897</v>
      </c>
      <c r="B127" s="120" t="s">
        <v>788</v>
      </c>
      <c r="C127" s="75" t="s">
        <v>55</v>
      </c>
      <c r="D127" s="75" t="s">
        <v>731</v>
      </c>
      <c r="E127" s="75" t="s">
        <v>729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6"/>
        <v>0</v>
      </c>
    </row>
    <row r="128" spans="1:9" ht="25.5">
      <c r="A128" s="88" t="s">
        <v>411</v>
      </c>
      <c r="B128" s="121" t="s">
        <v>789</v>
      </c>
      <c r="C128" s="119"/>
      <c r="D128" s="119"/>
      <c r="E128" s="119"/>
      <c r="F128" s="113">
        <f>F129+F130</f>
        <v>336.61</v>
      </c>
      <c r="G128" s="113">
        <f t="shared" ref="G128:H128" si="57">G129+G130</f>
        <v>180.2</v>
      </c>
      <c r="H128" s="113">
        <f t="shared" si="57"/>
        <v>166.58</v>
      </c>
      <c r="I128" s="105">
        <f t="shared" si="36"/>
        <v>683.39</v>
      </c>
    </row>
    <row r="129" spans="1:9" ht="51">
      <c r="A129" s="74" t="s">
        <v>846</v>
      </c>
      <c r="B129" s="120" t="s">
        <v>789</v>
      </c>
      <c r="C129" s="75" t="s">
        <v>55</v>
      </c>
      <c r="D129" s="75" t="s">
        <v>731</v>
      </c>
      <c r="E129" s="75" t="s">
        <v>729</v>
      </c>
      <c r="F129" s="113">
        <f>Ведомственная!G171</f>
        <v>336.61</v>
      </c>
      <c r="G129" s="113">
        <f>Ведомственная!H171</f>
        <v>180.2</v>
      </c>
      <c r="H129" s="113">
        <f>Ведомственная!I171</f>
        <v>166.58</v>
      </c>
      <c r="I129" s="105">
        <f t="shared" si="36"/>
        <v>683.39</v>
      </c>
    </row>
    <row r="130" spans="1:9" ht="38.25" outlineLevel="1">
      <c r="A130" s="74" t="s">
        <v>847</v>
      </c>
      <c r="B130" s="120" t="s">
        <v>789</v>
      </c>
      <c r="C130" s="75" t="s">
        <v>152</v>
      </c>
      <c r="D130" s="75" t="s">
        <v>731</v>
      </c>
      <c r="E130" s="75" t="s">
        <v>729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6"/>
        <v>0</v>
      </c>
    </row>
    <row r="131" spans="1:9" ht="38.25" outlineLevel="1">
      <c r="A131" s="88" t="s">
        <v>412</v>
      </c>
      <c r="B131" s="121" t="s">
        <v>790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6"/>
        <v>0</v>
      </c>
    </row>
    <row r="132" spans="1:9" ht="63.75" outlineLevel="1">
      <c r="A132" s="74" t="s">
        <v>844</v>
      </c>
      <c r="B132" s="120" t="s">
        <v>790</v>
      </c>
      <c r="C132" s="75" t="s">
        <v>55</v>
      </c>
      <c r="D132" s="75" t="s">
        <v>731</v>
      </c>
      <c r="E132" s="75" t="s">
        <v>729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6"/>
        <v>0</v>
      </c>
    </row>
    <row r="133" spans="1:9" ht="51" outlineLevel="1">
      <c r="A133" s="74" t="s">
        <v>845</v>
      </c>
      <c r="B133" s="120" t="s">
        <v>790</v>
      </c>
      <c r="C133" s="75" t="s">
        <v>147</v>
      </c>
      <c r="D133" s="75" t="s">
        <v>731</v>
      </c>
      <c r="E133" s="75" t="s">
        <v>729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6"/>
        <v>0</v>
      </c>
    </row>
    <row r="134" spans="1:9" ht="38.25" outlineLevel="1">
      <c r="A134" s="88" t="s">
        <v>413</v>
      </c>
      <c r="B134" s="121" t="s">
        <v>791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6"/>
        <v>0</v>
      </c>
    </row>
    <row r="135" spans="1:9" ht="63.75" outlineLevel="1">
      <c r="A135" s="74" t="s">
        <v>843</v>
      </c>
      <c r="B135" s="120" t="s">
        <v>791</v>
      </c>
      <c r="C135" s="75" t="s">
        <v>55</v>
      </c>
      <c r="D135" s="75" t="s">
        <v>731</v>
      </c>
      <c r="E135" s="75" t="s">
        <v>729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6"/>
        <v>0</v>
      </c>
    </row>
    <row r="136" spans="1:9" outlineLevel="1">
      <c r="A136" s="88" t="s">
        <v>406</v>
      </c>
      <c r="B136" s="121" t="s">
        <v>792</v>
      </c>
      <c r="C136" s="119"/>
      <c r="D136" s="119"/>
      <c r="E136" s="119"/>
      <c r="F136" s="113">
        <f>F137</f>
        <v>703.36023</v>
      </c>
      <c r="G136" s="113">
        <f t="shared" ref="G136:H136" si="60">G137</f>
        <v>223.36023</v>
      </c>
      <c r="H136" s="113">
        <f t="shared" si="60"/>
        <v>223.36023</v>
      </c>
      <c r="I136" s="105">
        <f t="shared" si="36"/>
        <v>1150.08069</v>
      </c>
    </row>
    <row r="137" spans="1:9" ht="38.25" outlineLevel="1">
      <c r="A137" s="74" t="s">
        <v>898</v>
      </c>
      <c r="B137" s="120" t="s">
        <v>792</v>
      </c>
      <c r="C137" s="75" t="s">
        <v>55</v>
      </c>
      <c r="D137" s="75" t="s">
        <v>731</v>
      </c>
      <c r="E137" s="75" t="s">
        <v>729</v>
      </c>
      <c r="F137" s="113">
        <f>Ведомственная!G179</f>
        <v>703.36023</v>
      </c>
      <c r="G137" s="113">
        <f>Ведомственная!H179</f>
        <v>223.36023</v>
      </c>
      <c r="H137" s="113">
        <f>Ведомственная!I179</f>
        <v>223.36023</v>
      </c>
      <c r="I137" s="105">
        <f t="shared" si="36"/>
        <v>1150.08069</v>
      </c>
    </row>
    <row r="138" spans="1:9" ht="38.25" outlineLevel="1">
      <c r="A138" s="88" t="s">
        <v>416</v>
      </c>
      <c r="B138" s="121" t="s">
        <v>794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6"/>
        <v>0</v>
      </c>
    </row>
    <row r="139" spans="1:9" ht="63.75" outlineLevel="1">
      <c r="A139" s="74" t="s">
        <v>841</v>
      </c>
      <c r="B139" s="120" t="s">
        <v>794</v>
      </c>
      <c r="C139" s="75" t="s">
        <v>254</v>
      </c>
      <c r="D139" s="75" t="s">
        <v>731</v>
      </c>
      <c r="E139" s="75" t="s">
        <v>731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6"/>
        <v>0</v>
      </c>
    </row>
    <row r="140" spans="1:9" ht="25.5" outlineLevel="1">
      <c r="A140" s="116" t="s">
        <v>449</v>
      </c>
      <c r="B140" s="118" t="s">
        <v>927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6"/>
        <v>0</v>
      </c>
    </row>
    <row r="141" spans="1:9" ht="25.5">
      <c r="A141" s="88" t="s">
        <v>414</v>
      </c>
      <c r="B141" s="121" t="s">
        <v>925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926</v>
      </c>
      <c r="B142" s="120" t="s">
        <v>925</v>
      </c>
      <c r="C142" s="75" t="s">
        <v>55</v>
      </c>
      <c r="D142" s="75" t="s">
        <v>731</v>
      </c>
      <c r="E142" s="75" t="s">
        <v>729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795</v>
      </c>
      <c r="C143" s="154"/>
      <c r="D143" s="154"/>
      <c r="E143" s="154"/>
      <c r="F143" s="151">
        <f>F144+F154</f>
        <v>4462.6032500000001</v>
      </c>
      <c r="G143" s="151">
        <f t="shared" ref="G143:H143" si="64">G144+G154</f>
        <v>649.50325000000009</v>
      </c>
      <c r="H143" s="151">
        <f t="shared" si="64"/>
        <v>726.30325000000005</v>
      </c>
      <c r="I143" s="105">
        <f t="shared" si="63"/>
        <v>5838.4097499999998</v>
      </c>
    </row>
    <row r="144" spans="1:9" ht="38.25">
      <c r="A144" s="155" t="s">
        <v>420</v>
      </c>
      <c r="B144" s="156" t="s">
        <v>796</v>
      </c>
      <c r="C144" s="157"/>
      <c r="D144" s="157"/>
      <c r="E144" s="157"/>
      <c r="F144" s="158">
        <f>F145+F149+F152</f>
        <v>4346.3</v>
      </c>
      <c r="G144" s="158">
        <f t="shared" ref="G144:H144" si="65">G145+G149+G152</f>
        <v>533.20000000000005</v>
      </c>
      <c r="H144" s="158">
        <f t="shared" si="65"/>
        <v>610</v>
      </c>
      <c r="I144" s="105">
        <f t="shared" si="63"/>
        <v>5489.5</v>
      </c>
    </row>
    <row r="145" spans="1:9" ht="25.5" outlineLevel="1">
      <c r="A145" s="88" t="s">
        <v>422</v>
      </c>
      <c r="B145" s="121" t="s">
        <v>797</v>
      </c>
      <c r="C145" s="119"/>
      <c r="D145" s="119"/>
      <c r="E145" s="119"/>
      <c r="F145" s="113">
        <f>F146+F147+F148</f>
        <v>4346.3</v>
      </c>
      <c r="G145" s="113">
        <f t="shared" ref="G145:H145" si="66">G146+G147+G148</f>
        <v>533.20000000000005</v>
      </c>
      <c r="H145" s="113">
        <f t="shared" si="66"/>
        <v>610</v>
      </c>
      <c r="I145" s="105">
        <f t="shared" si="63"/>
        <v>5489.5</v>
      </c>
    </row>
    <row r="146" spans="1:9" ht="51" outlineLevel="1">
      <c r="A146" s="74" t="s">
        <v>839</v>
      </c>
      <c r="B146" s="120" t="s">
        <v>797</v>
      </c>
      <c r="C146" s="75" t="s">
        <v>55</v>
      </c>
      <c r="D146" s="75" t="s">
        <v>732</v>
      </c>
      <c r="E146" s="75" t="s">
        <v>727</v>
      </c>
      <c r="F146" s="113">
        <f>Ведомственная!G200</f>
        <v>590</v>
      </c>
      <c r="G146" s="113">
        <f>Ведомственная!H200</f>
        <v>533.20000000000005</v>
      </c>
      <c r="H146" s="113">
        <f>Ведомственная!I200</f>
        <v>610</v>
      </c>
      <c r="I146" s="105">
        <f t="shared" si="63"/>
        <v>1733.2</v>
      </c>
    </row>
    <row r="147" spans="1:9" ht="38.25" outlineLevel="1">
      <c r="A147" s="74" t="s">
        <v>836</v>
      </c>
      <c r="B147" s="120" t="s">
        <v>797</v>
      </c>
      <c r="C147" s="75" t="s">
        <v>147</v>
      </c>
      <c r="D147" s="75" t="s">
        <v>732</v>
      </c>
      <c r="E147" s="75" t="s">
        <v>727</v>
      </c>
      <c r="F147" s="113">
        <f>Ведомственная!G201</f>
        <v>3756.3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3756.3</v>
      </c>
    </row>
    <row r="148" spans="1:9" ht="38.25" outlineLevel="1">
      <c r="A148" s="74" t="s">
        <v>899</v>
      </c>
      <c r="B148" s="120" t="s">
        <v>797</v>
      </c>
      <c r="C148" s="75" t="s">
        <v>152</v>
      </c>
      <c r="D148" s="75" t="s">
        <v>732</v>
      </c>
      <c r="E148" s="75" t="s">
        <v>727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445</v>
      </c>
      <c r="B149" s="122" t="s">
        <v>798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837</v>
      </c>
      <c r="B150" s="122" t="s">
        <v>798</v>
      </c>
      <c r="C150" s="123" t="s">
        <v>55</v>
      </c>
      <c r="D150" s="75" t="s">
        <v>732</v>
      </c>
      <c r="E150" s="75" t="s">
        <v>727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838</v>
      </c>
      <c r="B151" s="122" t="s">
        <v>798</v>
      </c>
      <c r="C151" s="123" t="s">
        <v>147</v>
      </c>
      <c r="D151" s="75" t="s">
        <v>732</v>
      </c>
      <c r="E151" s="75" t="s">
        <v>727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446</v>
      </c>
      <c r="B152" s="122" t="s">
        <v>799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835</v>
      </c>
      <c r="B153" s="122" t="s">
        <v>799</v>
      </c>
      <c r="C153" s="123" t="s">
        <v>55</v>
      </c>
      <c r="D153" s="123" t="s">
        <v>732</v>
      </c>
      <c r="E153" s="123" t="s">
        <v>727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800</v>
      </c>
      <c r="C154" s="157"/>
      <c r="D154" s="157"/>
      <c r="E154" s="157"/>
      <c r="F154" s="158">
        <f>F155+F157+F159</f>
        <v>116.30325000000001</v>
      </c>
      <c r="G154" s="158">
        <f t="shared" ref="G154:H154" si="67">G155+G157+G159</f>
        <v>116.30325000000001</v>
      </c>
      <c r="H154" s="158">
        <f t="shared" si="67"/>
        <v>116.30325000000001</v>
      </c>
      <c r="I154" s="105">
        <f t="shared" si="63"/>
        <v>348.90975000000003</v>
      </c>
    </row>
    <row r="155" spans="1:9" ht="38.25" outlineLevel="1">
      <c r="A155" s="88" t="s">
        <v>421</v>
      </c>
      <c r="B155" s="125" t="s">
        <v>801</v>
      </c>
      <c r="C155" s="124"/>
      <c r="D155" s="124"/>
      <c r="E155" s="124"/>
      <c r="F155" s="113">
        <f>F156</f>
        <v>0</v>
      </c>
      <c r="G155" s="113">
        <f>Ведомственная!H209</f>
        <v>0</v>
      </c>
      <c r="H155" s="113">
        <f>Ведомственная!I209</f>
        <v>0</v>
      </c>
      <c r="I155" s="105">
        <f t="shared" si="63"/>
        <v>0</v>
      </c>
    </row>
    <row r="156" spans="1:9" ht="63.75" outlineLevel="1">
      <c r="A156" s="74" t="s">
        <v>834</v>
      </c>
      <c r="B156" s="122" t="s">
        <v>801</v>
      </c>
      <c r="C156" s="123" t="s">
        <v>55</v>
      </c>
      <c r="D156" s="123" t="s">
        <v>732</v>
      </c>
      <c r="E156" s="123" t="s">
        <v>727</v>
      </c>
      <c r="F156" s="113">
        <f>Ведомственная!G210</f>
        <v>0</v>
      </c>
      <c r="G156" s="113">
        <f>Ведомственная!H210</f>
        <v>0</v>
      </c>
      <c r="H156" s="113">
        <f>Ведомственная!I210</f>
        <v>0</v>
      </c>
      <c r="I156" s="105">
        <f t="shared" si="63"/>
        <v>0</v>
      </c>
    </row>
    <row r="157" spans="1:9" ht="25.5" outlineLevel="1">
      <c r="A157" s="88" t="s">
        <v>430</v>
      </c>
      <c r="B157" s="121" t="s">
        <v>803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831</v>
      </c>
      <c r="B158" s="120" t="s">
        <v>803</v>
      </c>
      <c r="C158" s="75" t="s">
        <v>55</v>
      </c>
      <c r="D158" s="75" t="s">
        <v>22</v>
      </c>
      <c r="E158" s="75" t="s">
        <v>727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444</v>
      </c>
      <c r="B159" s="122" t="s">
        <v>804</v>
      </c>
      <c r="C159" s="119"/>
      <c r="D159" s="119"/>
      <c r="E159" s="119"/>
      <c r="F159" s="113">
        <f>F160</f>
        <v>116.30325000000001</v>
      </c>
      <c r="G159" s="113">
        <f>Ведомственная!H235</f>
        <v>116.30325000000001</v>
      </c>
      <c r="H159" s="113">
        <f>Ведомственная!I235</f>
        <v>116.30325000000001</v>
      </c>
      <c r="I159" s="105">
        <f t="shared" si="63"/>
        <v>348.90975000000003</v>
      </c>
    </row>
    <row r="160" spans="1:9" ht="63.75">
      <c r="A160" s="74" t="s">
        <v>900</v>
      </c>
      <c r="B160" s="122" t="s">
        <v>804</v>
      </c>
      <c r="C160" s="123" t="s">
        <v>55</v>
      </c>
      <c r="D160" s="75" t="s">
        <v>22</v>
      </c>
      <c r="E160" s="75" t="s">
        <v>728</v>
      </c>
      <c r="F160" s="113">
        <f>Ведомственная!G236</f>
        <v>116.30325000000001</v>
      </c>
      <c r="G160" s="113">
        <f>Ведомственная!H236</f>
        <v>116.30325000000001</v>
      </c>
      <c r="H160" s="113">
        <f>Ведомственная!I236</f>
        <v>116.30325000000001</v>
      </c>
      <c r="I160" s="105">
        <f t="shared" si="63"/>
        <v>348.90975000000003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157.9</v>
      </c>
      <c r="H161" s="162">
        <f>Ведомственная!I244</f>
        <v>325.7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157.9</v>
      </c>
      <c r="H162" s="166">
        <f>Ведомственная!I245</f>
        <v>325.7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157.9</v>
      </c>
      <c r="H163" s="170">
        <f>Ведомственная!I246</f>
        <v>325.7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157.9</v>
      </c>
      <c r="H164" s="128">
        <f>Ведомственная!I247</f>
        <v>325.7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16411.763480000001</v>
      </c>
      <c r="G166" s="137">
        <f>Ведомственная!H249</f>
        <v>8086.36348</v>
      </c>
      <c r="H166" s="137">
        <f>Ведомственная!I249</f>
        <v>7122.7634800000005</v>
      </c>
      <c r="I166" s="105">
        <f t="shared" si="63"/>
        <v>31620.890440000003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B13" sqref="B1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723</v>
      </c>
    </row>
    <row r="2" spans="1:8" ht="127.9" customHeight="1">
      <c r="B2" s="173" t="s">
        <v>718</v>
      </c>
    </row>
    <row r="3" spans="1:8">
      <c r="B3" s="174" t="s">
        <v>719</v>
      </c>
    </row>
    <row r="4" spans="1:8" ht="45.6" customHeight="1">
      <c r="A4" s="300" t="s">
        <v>901</v>
      </c>
      <c r="B4" s="300"/>
      <c r="C4" s="175"/>
      <c r="D4" s="175"/>
      <c r="E4" s="175"/>
      <c r="F4" s="175"/>
      <c r="G4" s="175"/>
      <c r="H4" s="175"/>
    </row>
    <row r="5" spans="1:8" ht="18.75">
      <c r="A5" s="36"/>
    </row>
    <row r="6" spans="1:8">
      <c r="A6" s="146" t="s">
        <v>581</v>
      </c>
      <c r="B6" s="146" t="s">
        <v>640</v>
      </c>
    </row>
    <row r="7" spans="1:8">
      <c r="A7" s="65">
        <v>1</v>
      </c>
      <c r="B7" s="65">
        <v>2</v>
      </c>
    </row>
    <row r="8" spans="1:8">
      <c r="A8" s="71" t="s">
        <v>576</v>
      </c>
      <c r="B8" s="176">
        <f>B9</f>
        <v>1477.1</v>
      </c>
    </row>
    <row r="9" spans="1:8">
      <c r="A9" s="177" t="s">
        <v>577</v>
      </c>
      <c r="B9" s="178">
        <f>B10</f>
        <v>1477.1</v>
      </c>
    </row>
    <row r="10" spans="1:8" ht="26.25">
      <c r="A10" s="179" t="s">
        <v>639</v>
      </c>
      <c r="B10" s="178">
        <f>B11</f>
        <v>1477.1</v>
      </c>
    </row>
    <row r="11" spans="1:8">
      <c r="A11" s="179" t="s">
        <v>578</v>
      </c>
      <c r="B11" s="178">
        <f>B12+B13+B14+B16+B15</f>
        <v>1477.1</v>
      </c>
    </row>
    <row r="12" spans="1:8" ht="25.5">
      <c r="A12" s="180" t="s">
        <v>579</v>
      </c>
      <c r="B12" s="178"/>
    </row>
    <row r="13" spans="1:8" ht="25.5">
      <c r="A13" s="180" t="s">
        <v>641</v>
      </c>
      <c r="B13" s="178">
        <f>Ведомственная!G101</f>
        <v>0</v>
      </c>
    </row>
    <row r="14" spans="1:8">
      <c r="A14" s="180" t="s">
        <v>642</v>
      </c>
      <c r="B14" s="178">
        <f>Ведомственная!G95-Ведомственная!G101</f>
        <v>1477.1</v>
      </c>
    </row>
    <row r="15" spans="1:8" ht="38.25">
      <c r="A15" s="180" t="s">
        <v>643</v>
      </c>
      <c r="B15" s="178">
        <f>Ведомственная!G103</f>
        <v>0</v>
      </c>
    </row>
    <row r="16" spans="1:8" ht="63.75">
      <c r="A16" s="180" t="s">
        <v>580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F11" sqref="F11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72" t="s">
        <v>724</v>
      </c>
      <c r="H1" s="272"/>
    </row>
    <row r="2" spans="1:8" ht="93.6" customHeight="1">
      <c r="G2" s="273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73"/>
    </row>
    <row r="3" spans="1:8" ht="20.45" customHeight="1">
      <c r="G3" s="272" t="str">
        <f>Ведомственная!H3</f>
        <v>от "___" декабря 2024 года № _____</v>
      </c>
      <c r="H3" s="272"/>
    </row>
    <row r="4" spans="1:8" ht="58.15" customHeight="1">
      <c r="A4" s="301" t="s">
        <v>902</v>
      </c>
      <c r="B4" s="301"/>
      <c r="C4" s="301"/>
      <c r="D4" s="301"/>
      <c r="E4" s="301"/>
      <c r="F4" s="301"/>
      <c r="G4" s="301"/>
      <c r="H4" s="301"/>
    </row>
    <row r="5" spans="1:8" ht="15" customHeight="1">
      <c r="A5" s="302" t="s">
        <v>645</v>
      </c>
      <c r="B5" s="302"/>
      <c r="C5" s="302"/>
      <c r="D5" s="302"/>
      <c r="E5" s="302"/>
      <c r="F5" s="302"/>
      <c r="G5" s="302"/>
      <c r="H5" s="302"/>
    </row>
    <row r="6" spans="1:8" ht="43.15" customHeight="1">
      <c r="A6" s="182" t="s">
        <v>360</v>
      </c>
      <c r="B6" s="182" t="s">
        <v>738</v>
      </c>
      <c r="C6" s="183" t="s">
        <v>739</v>
      </c>
      <c r="D6" s="183" t="s">
        <v>737</v>
      </c>
      <c r="E6" s="183" t="s">
        <v>740</v>
      </c>
      <c r="F6" s="184" t="s">
        <v>361</v>
      </c>
      <c r="G6" s="184" t="s">
        <v>468</v>
      </c>
      <c r="H6" s="184" t="s">
        <v>819</v>
      </c>
    </row>
    <row r="7" spans="1:8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>
      <c r="A8" s="185" t="s">
        <v>423</v>
      </c>
      <c r="B8" s="182" t="s">
        <v>582</v>
      </c>
      <c r="C8" s="186"/>
      <c r="D8" s="186"/>
      <c r="E8" s="186"/>
      <c r="F8" s="187">
        <f>F9</f>
        <v>850</v>
      </c>
      <c r="G8" s="187">
        <f t="shared" ref="G8:H10" si="0">G9</f>
        <v>950</v>
      </c>
      <c r="H8" s="187">
        <f t="shared" si="0"/>
        <v>955</v>
      </c>
    </row>
    <row r="9" spans="1:8" ht="25.5">
      <c r="A9" s="188" t="s">
        <v>583</v>
      </c>
      <c r="B9" s="189" t="s">
        <v>584</v>
      </c>
      <c r="C9" s="189"/>
      <c r="D9" s="189"/>
      <c r="E9" s="189"/>
      <c r="F9" s="190">
        <f>F10</f>
        <v>850</v>
      </c>
      <c r="G9" s="190">
        <f t="shared" si="0"/>
        <v>950</v>
      </c>
      <c r="H9" s="190">
        <f t="shared" si="0"/>
        <v>955</v>
      </c>
    </row>
    <row r="10" spans="1:8" ht="38.25">
      <c r="A10" s="188" t="s">
        <v>585</v>
      </c>
      <c r="B10" s="189" t="s">
        <v>586</v>
      </c>
      <c r="C10" s="188"/>
      <c r="D10" s="188"/>
      <c r="E10" s="188"/>
      <c r="F10" s="190">
        <f>F11</f>
        <v>850</v>
      </c>
      <c r="G10" s="190">
        <f t="shared" si="0"/>
        <v>950</v>
      </c>
      <c r="H10" s="190">
        <f t="shared" si="0"/>
        <v>955</v>
      </c>
    </row>
    <row r="11" spans="1:8" ht="63.75">
      <c r="A11" s="188" t="s">
        <v>646</v>
      </c>
      <c r="B11" s="191" t="s">
        <v>587</v>
      </c>
      <c r="C11" s="191">
        <v>300</v>
      </c>
      <c r="D11" s="191">
        <v>10</v>
      </c>
      <c r="E11" s="192" t="s">
        <v>727</v>
      </c>
      <c r="F11" s="181">
        <f>Ведомственная!G217</f>
        <v>850</v>
      </c>
      <c r="G11" s="181">
        <f>Ведомственная!H217</f>
        <v>950</v>
      </c>
      <c r="H11" s="181">
        <f>Ведомственная!I217</f>
        <v>955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C17" sqref="C17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304" t="s">
        <v>725</v>
      </c>
      <c r="G1" s="304"/>
      <c r="H1" s="304"/>
    </row>
    <row r="2" spans="1:8" ht="77.45" customHeight="1">
      <c r="F2" s="305" t="s">
        <v>718</v>
      </c>
      <c r="G2" s="305"/>
      <c r="H2" s="305"/>
    </row>
    <row r="3" spans="1:8" ht="18.600000000000001" customHeight="1">
      <c r="F3" s="304" t="s">
        <v>719</v>
      </c>
      <c r="G3" s="304"/>
      <c r="H3" s="304"/>
    </row>
    <row r="4" spans="1:8" ht="52.15" customHeight="1">
      <c r="A4" s="303" t="s">
        <v>903</v>
      </c>
      <c r="B4" s="303"/>
      <c r="C4" s="303"/>
      <c r="D4" s="303"/>
      <c r="E4" s="303"/>
      <c r="F4" s="303"/>
      <c r="G4" s="303"/>
      <c r="H4" s="303"/>
    </row>
    <row r="7" spans="1:8">
      <c r="A7" s="306" t="s">
        <v>599</v>
      </c>
      <c r="B7" s="306" t="s">
        <v>600</v>
      </c>
      <c r="C7" s="306" t="s">
        <v>361</v>
      </c>
      <c r="D7" s="306"/>
      <c r="E7" s="306" t="s">
        <v>468</v>
      </c>
      <c r="F7" s="306"/>
      <c r="G7" s="306" t="s">
        <v>819</v>
      </c>
      <c r="H7" s="306"/>
    </row>
    <row r="8" spans="1:8" ht="25.5">
      <c r="A8" s="306"/>
      <c r="B8" s="306"/>
      <c r="C8" s="182" t="s">
        <v>644</v>
      </c>
      <c r="D8" s="182" t="s">
        <v>601</v>
      </c>
      <c r="E8" s="182" t="s">
        <v>644</v>
      </c>
      <c r="F8" s="182" t="s">
        <v>601</v>
      </c>
      <c r="G8" s="182" t="s">
        <v>644</v>
      </c>
      <c r="H8" s="182" t="s">
        <v>601</v>
      </c>
    </row>
    <row r="9" spans="1:8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>
      <c r="A10" s="307">
        <v>1</v>
      </c>
      <c r="B10" s="185" t="s">
        <v>588</v>
      </c>
      <c r="C10" s="194">
        <f>C11+C15</f>
        <v>0</v>
      </c>
      <c r="D10" s="195"/>
      <c r="E10" s="194">
        <f>E11+E15</f>
        <v>0</v>
      </c>
      <c r="F10" s="195"/>
      <c r="G10" s="194">
        <f>G11+G15</f>
        <v>0</v>
      </c>
      <c r="H10" s="195"/>
    </row>
    <row r="11" spans="1:8">
      <c r="A11" s="307"/>
      <c r="B11" s="188" t="s">
        <v>589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>
      <c r="A12" s="307"/>
      <c r="B12" s="198" t="s">
        <v>590</v>
      </c>
      <c r="C12" s="196"/>
      <c r="D12" s="199"/>
      <c r="E12" s="196"/>
      <c r="F12" s="199"/>
      <c r="G12" s="196"/>
      <c r="H12" s="199"/>
    </row>
    <row r="13" spans="1:8" ht="38.25">
      <c r="A13" s="307"/>
      <c r="B13" s="200" t="s">
        <v>591</v>
      </c>
      <c r="C13" s="196"/>
      <c r="D13" s="199"/>
      <c r="E13" s="196"/>
      <c r="F13" s="199"/>
      <c r="G13" s="196"/>
      <c r="H13" s="197"/>
    </row>
    <row r="14" spans="1:8" ht="114.75">
      <c r="A14" s="307"/>
      <c r="B14" s="200" t="s">
        <v>932</v>
      </c>
      <c r="C14" s="196"/>
      <c r="D14" s="199"/>
      <c r="E14" s="196"/>
      <c r="F14" s="199"/>
      <c r="G14" s="196"/>
      <c r="H14" s="197"/>
    </row>
    <row r="15" spans="1:8">
      <c r="A15" s="307"/>
      <c r="B15" s="188" t="s">
        <v>592</v>
      </c>
      <c r="C15" s="194">
        <f>C16+C17</f>
        <v>0</v>
      </c>
      <c r="D15" s="195"/>
      <c r="E15" s="194">
        <f>E16+E17</f>
        <v>0</v>
      </c>
      <c r="F15" s="201"/>
      <c r="G15" s="194">
        <f>G16+G17</f>
        <v>0</v>
      </c>
      <c r="H15" s="195"/>
    </row>
    <row r="16" spans="1:8" ht="38.25">
      <c r="A16" s="307"/>
      <c r="B16" s="198" t="s">
        <v>593</v>
      </c>
      <c r="C16" s="196"/>
      <c r="D16" s="199"/>
      <c r="E16" s="196"/>
      <c r="F16" s="199"/>
      <c r="G16" s="196"/>
      <c r="H16" s="197"/>
    </row>
    <row r="17" spans="1:8" ht="102">
      <c r="A17" s="307"/>
      <c r="B17" s="198" t="s">
        <v>931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>
      <c r="A18" s="307">
        <v>2</v>
      </c>
      <c r="B18" s="185" t="s">
        <v>594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>
      <c r="A19" s="307"/>
      <c r="B19" s="188" t="s">
        <v>595</v>
      </c>
      <c r="C19" s="196"/>
      <c r="D19" s="199"/>
      <c r="E19" s="196"/>
      <c r="F19" s="199"/>
      <c r="G19" s="196"/>
      <c r="H19" s="199"/>
    </row>
    <row r="20" spans="1:8">
      <c r="A20" s="307"/>
      <c r="B20" s="188" t="s">
        <v>596</v>
      </c>
      <c r="C20" s="196"/>
      <c r="D20" s="203"/>
      <c r="E20" s="196"/>
      <c r="F20" s="203"/>
      <c r="G20" s="196"/>
      <c r="H20" s="199"/>
    </row>
    <row r="21" spans="1:8" ht="102">
      <c r="A21" s="307">
        <v>3</v>
      </c>
      <c r="B21" s="185" t="s">
        <v>597</v>
      </c>
      <c r="C21" s="196">
        <f>C22+C23</f>
        <v>0</v>
      </c>
      <c r="D21" s="199">
        <f t="shared" ref="D21:H21" si="1">D22+D23</f>
        <v>0</v>
      </c>
      <c r="E21" s="196">
        <f t="shared" si="1"/>
        <v>0</v>
      </c>
      <c r="F21" s="199">
        <f t="shared" si="1"/>
        <v>0</v>
      </c>
      <c r="G21" s="196">
        <f t="shared" si="1"/>
        <v>0</v>
      </c>
      <c r="H21" s="199">
        <f t="shared" si="1"/>
        <v>0</v>
      </c>
    </row>
    <row r="22" spans="1:8">
      <c r="A22" s="307"/>
      <c r="B22" s="188" t="s">
        <v>595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>
      <c r="A23" s="307"/>
      <c r="B23" s="188" t="s">
        <v>598</v>
      </c>
      <c r="C23" s="196">
        <f>C15+C20</f>
        <v>0</v>
      </c>
      <c r="D23" s="196">
        <f t="shared" ref="D23:H23" si="3">D15+D20</f>
        <v>0</v>
      </c>
      <c r="E23" s="196">
        <f t="shared" si="3"/>
        <v>0</v>
      </c>
      <c r="F23" s="196">
        <f t="shared" si="3"/>
        <v>0</v>
      </c>
      <c r="G23" s="196">
        <f t="shared" si="3"/>
        <v>0</v>
      </c>
      <c r="H23" s="196">
        <f t="shared" si="3"/>
        <v>0</v>
      </c>
    </row>
  </sheetData>
  <mergeCells count="12">
    <mergeCell ref="A10:A17"/>
    <mergeCell ref="A18:A20"/>
    <mergeCell ref="A21:A23"/>
    <mergeCell ref="A7:A8"/>
    <mergeCell ref="B7:B8"/>
    <mergeCell ref="A4:H4"/>
    <mergeCell ref="F1:H1"/>
    <mergeCell ref="F2:H2"/>
    <mergeCell ref="F3:H3"/>
    <mergeCell ref="E7:F7"/>
    <mergeCell ref="G7:H7"/>
    <mergeCell ref="C7:D7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adm345</cp:lastModifiedBy>
  <cp:lastPrinted>2024-10-30T08:41:38Z</cp:lastPrinted>
  <dcterms:created xsi:type="dcterms:W3CDTF">2023-09-11T19:44:40Z</dcterms:created>
  <dcterms:modified xsi:type="dcterms:W3CDTF">2024-12-18T06:45:14Z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