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firstSheet="6" activeTab="6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4" i="2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7" i="6" s="1"/>
  <c r="F26" s="1"/>
  <c r="F25" s="1"/>
  <c r="F24" s="1"/>
  <c r="D9" i="7"/>
  <c r="E27" i="6" s="1"/>
  <c r="E2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D27" i="6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I10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F31" i="6"/>
  <c r="H249" i="3"/>
  <c r="E31" i="6"/>
  <c r="G179" i="3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F54" i="4"/>
  <c r="I54" s="1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F53" i="4"/>
  <c r="I53" s="1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1" i="6" l="1"/>
  <c r="D30" s="1"/>
  <c r="G30" s="1"/>
  <c r="F116" i="4"/>
  <c r="I116" s="1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G31" i="6" l="1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<sst xmlns="http://schemas.openxmlformats.org/spreadsheetml/2006/main" count="6698" uniqueCount="950">
  <si>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</si>
  <si>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</si>
  <si>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</si>
  <si>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</si>
  <si>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</si>
  <si>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</si>
  <si>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</si>
  <si>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</si>
  <si>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</si>
  <si>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</si>
  <si>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</si>
  <si>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</si>
  <si>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</si>
  <si>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</si>
  <si>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</si>
  <si>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</si>
  <si>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</si>
  <si>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</si>
  <si>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</si>
  <si>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</si>
  <si>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</si>
  <si>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</si>
  <si>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</si>
  <si>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</si>
  <si>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</si>
  <si>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</si>
  <si>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</si>
  <si>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</si>
  <si>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</si>
  <si>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</si>
  <si>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</si>
  <si>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</si>
  <si>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</si>
  <si>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</si>
  <si>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</si>
  <si>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</si>
  <si>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</si>
  <si>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</si>
  <si>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</si>
  <si>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</si>
  <si>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</si>
  <si>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</si>
  <si>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</si>
  <si>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</si>
  <si>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</si>
  <si>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</si>
  <si>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</si>
  <si>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</si>
  <si>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</si>
  <si>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</si>
  <si>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</si>
  <si>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</si>
  <si>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</si>
  <si>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</si>
  <si>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</si>
  <si>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</si>
  <si>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</si>
  <si>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</si>
  <si>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</si>
  <si>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</si>
  <si>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</si>
  <si>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</si>
  <si>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</si>
  <si>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</si>
  <si>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</si>
  <si>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</si>
  <si>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</si>
  <si>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</si>
  <si>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</si>
  <si>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</si>
  <si>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</si>
  <si>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</si>
  <si>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</si>
  <si>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</si>
  <si>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</si>
  <si>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</si>
  <si>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</si>
  <si>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</si>
  <si>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</si>
  <si>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</si>
  <si>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</si>
  <si>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</si>
  <si>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</si>
  <si>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</si>
  <si>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</si>
  <si>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</si>
  <si>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</si>
  <si>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</si>
  <si>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</si>
  <si>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</si>
  <si>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</si>
  <si>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</si>
  <si>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</si>
  <si>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</si>
  <si>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</si>
  <si>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</si>
  <si>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</si>
  <si>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</si>
  <si>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</si>
  <si>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</si>
  <si>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</si>
  <si>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</si>
  <si>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</si>
  <si>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</si>
  <si>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</si>
  <si>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</si>
  <si>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</si>
  <si>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</si>
  <si>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</si>
  <si>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</si>
  <si>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</si>
  <si>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</si>
  <si>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</si>
  <si>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</si>
  <si>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</si>
  <si>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</si>
  <si>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</si>
  <si>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</si>
  <si>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</si>
  <si>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</si>
  <si>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</si>
  <si>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</si>
  <si>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</si>
  <si>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</si>
  <si>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</si>
  <si>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</si>
  <si>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</si>
  <si>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</si>
  <si>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</si>
  <si>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</si>
  <si>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</si>
  <si>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</si>
  <si>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</si>
  <si>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</si>
  <si>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</si>
  <si>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</si>
  <si>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</si>
  <si>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</si>
  <si>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</si>
  <si>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</si>
  <si>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</si>
  <si>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</si>
  <si>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</si>
  <si>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</si>
  <si>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</si>
  <si>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</si>
  <si>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</si>
  <si>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</si>
  <si>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</si>
  <si>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</si>
  <si>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</si>
  <si>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</si>
  <si>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</si>
  <si>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</si>
  <si>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</si>
  <si>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</si>
  <si>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</si>
  <si>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</si>
  <si>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</si>
  <si>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</si>
  <si>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</si>
  <si>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</si>
  <si>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</si>
  <si>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</si>
  <si>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</si>
  <si>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</si>
  <si>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</si>
  <si>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</si>
  <si>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</si>
  <si>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</si>
  <si>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</si>
  <si>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</si>
  <si>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</si>
  <si>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</si>
  <si>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</si>
  <si>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</si>
  <si>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</si>
  <si>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</si>
  <si>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</si>
  <si>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</si>
  <si>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</si>
  <si>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</si>
  <si>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</si>
  <si>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</si>
  <si>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</si>
  <si>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</si>
  <si>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</si>
  <si>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</si>
  <si>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</si>
  <si>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</si>
  <si>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</si>
  <si>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</si>
  <si>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</si>
  <si>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</si>
  <si>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</si>
  <si>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</si>
  <si>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</si>
  <si>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</si>
  <si>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</si>
  <si>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</si>
  <si>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</si>
  <si>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</si>
  <si>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</si>
  <si>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</si>
  <si>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</si>
  <si>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</si>
  <si>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</si>
  <si>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</si>
  <si>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</si>
  <si>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</si>
  <si>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</si>
  <si>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</si>
  <si>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</si>
  <si>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</si>
  <si>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</si>
  <si>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</si>
  <si>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</si>
  <si>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</si>
  <si>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</si>
  <si>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</si>
  <si>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</si>
  <si>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</si>
  <si>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</si>
  <si>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</si>
  <si>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</si>
  <si>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</si>
  <si>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</si>
  <si>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</si>
  <si>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</si>
  <si>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</si>
  <si>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</si>
  <si>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</si>
  <si>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</si>
  <si>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</si>
  <si>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</si>
  <si>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</si>
  <si>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</si>
  <si>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</si>
  <si>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</si>
  <si>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</si>
  <si>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</si>
  <si>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</si>
  <si>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</si>
  <si>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</si>
  <si>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</si>
  <si>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</si>
  <si>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</si>
  <si>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</si>
  <si>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</si>
  <si>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</si>
  <si>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</si>
  <si>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</si>
  <si>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</si>
  <si>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</si>
  <si>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</si>
  <si>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</si>
  <si>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</si>
  <si>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</si>
  <si>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</si>
  <si>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</si>
  <si>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</si>
  <si>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</si>
  <si>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</si>
  <si>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</si>
  <si>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</si>
  <si>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</si>
  <si>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</si>
  <si>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</si>
  <si>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</si>
  <si>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</si>
  <si>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</si>
  <si>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</si>
  <si>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</si>
  <si>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</si>
  <si>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</si>
  <si>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</si>
  <si>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</si>
  <si>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</si>
  <si>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</si>
  <si>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</si>
  <si>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</si>
  <si>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</si>
  <si>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</si>
  <si>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</si>
  <si>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</si>
  <si>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</si>
  <si>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</si>
  <si>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</si>
  <si>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</si>
  <si>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</si>
  <si>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</si>
  <si>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</si>
  <si>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</si>
  <si>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</si>
  <si>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</si>
  <si>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</si>
  <si>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</si>
  <si>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</si>
  <si>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</si>
  <si>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</si>
  <si>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</si>
  <si>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</si>
  <si>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</si>
  <si>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</si>
  <si>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</si>
  <si>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</si>
  <si>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</si>
  <si>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</si>
  <si>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</si>
  <si>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</si>
  <si>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</si>
  <si>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</si>
  <si>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</si>
  <si>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</si>
  <si>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</si>
  <si>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</si>
  <si>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</si>
  <si>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</si>
  <si>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</si>
  <si>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</si>
  <si>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</si>
  <si>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</si>
  <si>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</si>
  <si>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</si>
  <si>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</si>
  <si>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</si>
  <si>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</si>
  <si>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</si>
  <si>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</si>
  <si>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</si>
  <si>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</si>
  <si>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</si>
  <si>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</si>
  <si>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</si>
  <si>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</si>
  <si>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</si>
  <si>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</si>
  <si>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</si>
  <si>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</si>
  <si>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</si>
  <si>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</si>
  <si>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</si>
  <si>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</si>
  <si>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</si>
  <si>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</si>
  <si>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</si>
  <si>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</si>
  <si>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</si>
  <si>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</si>
  <si>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</si>
  <si>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</si>
  <si>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</si>
  <si>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</si>
  <si>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</si>
  <si>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</si>
  <si>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</si>
  <si>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</si>
  <si>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</si>
  <si>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</si>
  <si>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</si>
  <si>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</si>
  <si>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</si>
  <si>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</si>
  <si>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</si>
  <si>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</si>
  <si>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</si>
  <si>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</si>
  <si>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</si>
  <si>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</si>
  <si>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</si>
  <si>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</si>
  <si>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</si>
  <si>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</si>
  <si>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</si>
  <si>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</si>
  <si>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</si>
  <si>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</si>
  <si>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</si>
  <si>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</si>
  <si>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</si>
  <si>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</si>
  <si>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</si>
  <si>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</si>
  <si>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</si>
  <si>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</si>
  <si>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</si>
  <si>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</si>
  <si>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</si>
  <si>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</si>
  <si>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</si>
  <si>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</si>
  <si>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</si>
  <si>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</si>
  <si>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</si>
  <si>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</si>
  <si>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</si>
  <si>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</si>
  <si>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</si>
  <si>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</si>
  <si>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</si>
  <si>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</si>
  <si>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</si>
  <si>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</si>
  <si>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</si>
  <si>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</si>
  <si>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</si>
  <si>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</si>
  <si>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</si>
  <si>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</si>
  <si>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</si>
  <si>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</si>
  <si>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</si>
  <si>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</si>
  <si>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</si>
  <si>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</si>
  <si>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</si>
  <si>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</si>
  <si>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</si>
  <si>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</si>
  <si>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</si>
  <si>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</si>
  <si>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</si>
  <si>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</si>
  <si>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</si>
  <si>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</si>
  <si>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</si>
  <si>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</si>
  <si>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</si>
  <si>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</si>
  <si>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</si>
  <si>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</si>
  <si>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</si>
  <si>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</si>
  <si>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</si>
  <si>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</si>
  <si>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</si>
  <si>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</si>
  <si>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</si>
  <si>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</si>
  <si>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</si>
  <si>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</si>
  <si>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</si>
  <si>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</si>
  <si>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</si>
  <si>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</si>
  <si>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</si>
  <si>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</si>
  <si>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</si>
  <si>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</si>
  <si>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</si>
  <si>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</si>
  <si>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</si>
  <si>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</si>
  <si>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</si>
  <si>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</si>
  <si>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</si>
  <si>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</si>
  <si>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</si>
  <si>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</si>
  <si>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</si>
  <si>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</si>
  <si>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</si>
  <si>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</si>
  <si>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</si>
  <si>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</si>
  <si>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</si>
  <si>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</si>
  <si>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</si>
  <si>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</si>
  <si>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</si>
  <si>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</si>
  <si>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</si>
  <si>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</si>
  <si>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</si>
  <si>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</si>
  <si>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</si>
  <si>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</si>
  <si>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</si>
  <si>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</si>
  <si>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</si>
  <si>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</si>
  <si>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</si>
  <si>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</si>
  <si>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</si>
  <si>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</si>
  <si>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</si>
  <si>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</si>
  <si>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</si>
  <si>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</si>
  <si>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</si>
  <si>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</si>
  <si>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</si>
  <si>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</si>
  <si>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</si>
  <si>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</si>
  <si>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</si>
  <si>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</si>
  <si>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</si>
  <si>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</si>
  <si>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</si>
  <si>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</si>
  <si>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</si>
  <si>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</si>
  <si>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</si>
  <si>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</si>
  <si>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</si>
  <si>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</si>
  <si>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</si>
  <si>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</si>
  <si>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</si>
  <si>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</si>
  <si>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</si>
  <si>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</si>
  <si>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</si>
  <si>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</si>
  <si>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</si>
  <si>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</si>
  <si>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</si>
  <si>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</si>
  <si>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</si>
  <si>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</si>
  <si>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</si>
  <si>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</si>
  <si>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</si>
  <si>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</si>
  <si>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</si>
  <si>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</si>
  <si>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</si>
  <si>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</si>
  <si>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</si>
  <si>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</si>
  <si>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</si>
  <si>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</si>
  <si>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</si>
  <si>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</si>
  <si>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</si>
  <si>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</si>
  <si>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</si>
  <si>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</si>
  <si>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</si>
  <si>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</si>
  <si>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</si>
  <si>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</si>
  <si>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</si>
  <si>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</si>
  <si>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</si>
  <si>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</si>
  <si>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</si>
  <si>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</si>
  <si>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</si>
  <si>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</si>
  <si>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</si>
  <si>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</si>
  <si>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</si>
  <si>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</si>
  <si>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</si>
  <si>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</si>
  <si>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</si>
  <si>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</si>
  <si>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</si>
  <si>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</si>
  <si>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</si>
  <si>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</si>
  <si>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</si>
  <si>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</si>
  <si>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</si>
  <si>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</si>
  <si>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</si>
  <si>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</si>
  <si>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</si>
  <si>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</si>
  <si>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</si>
  <si>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</si>
  <si>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</si>
  <si>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</si>
  <si>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</si>
  <si>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</si>
  <si>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</si>
  <si>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</si>
  <si>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</si>
  <si>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</si>
  <si>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</si>
  <si>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</si>
  <si>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</si>
  <si>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</si>
  <si>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</si>
  <si>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</si>
  <si>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</si>
  <si>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</si>
  <si>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</si>
  <si>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</si>
  <si>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</si>
  <si>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</si>
  <si>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</si>
  <si>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</si>
  <si>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</si>
  <si>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</si>
  <si>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</si>
  <si>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</si>
  <si>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</si>
  <si>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</si>
  <si>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</si>
  <si>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</si>
  <si>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</si>
  <si>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</si>
  <si>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</si>
  <si>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</si>
  <si>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</si>
  <si>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</si>
  <si>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</si>
  <si>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</si>
  <si>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</si>
  <si>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</si>
  <si>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</si>
  <si>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</si>
  <si>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</si>
  <si>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</si>
  <si>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</si>
  <si>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</si>
  <si>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</si>
  <si>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</si>
  <si>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</si>
  <si>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</si>
  <si>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</si>
  <si>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</si>
  <si>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</si>
  <si>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</si>
  <si>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</si>
  <si>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</si>
  <si>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</si>
  <si>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</si>
  <si>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</si>
  <si>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</si>
  <si>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</si>
  <si>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</si>
  <si>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</si>
  <si>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</si>
  <si>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</si>
  <si>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</si>
  <si>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</si>
  <si>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</si>
  <si>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</si>
  <si>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</si>
  <si>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</si>
  <si>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</si>
  <si>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</si>
  <si>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</si>
  <si>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</si>
  <si>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</si>
  <si>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</si>
  <si>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</si>
  <si>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</si>
  <si>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</si>
  <si>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</si>
  <si>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</si>
  <si>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</si>
  <si>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</si>
  <si>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</si>
  <si>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</si>
  <si>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</si>
  <si>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</si>
  <si>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</si>
  <si>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</si>
  <si>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</si>
  <si>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</si>
  <si>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</si>
  <si>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</si>
  <si>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</si>
  <si>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</si>
  <si>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</si>
  <si>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</si>
  <si>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</si>
  <si>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</si>
  <si>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</si>
  <si>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</si>
  <si>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</si>
  <si>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</si>
  <si>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</si>
  <si>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</si>
  <si>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</si>
  <si>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</si>
  <si>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</si>
  <si>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</si>
  <si>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</si>
  <si>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</si>
  <si>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</si>
  <si>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</si>
  <si>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</si>
  <si>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</si>
  <si>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</si>
  <si>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</si>
  <si>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</si>
  <si>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</si>
  <si>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</si>
  <si>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</si>
  <si>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</si>
  <si>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</si>
  <si>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</si>
  <si>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</si>
  <si>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</si>
  <si>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</si>
  <si>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</si>
  <si>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</si>
  <si>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</si>
  <si>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</si>
  <si>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</si>
  <si>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</si>
  <si>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</si>
  <si>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</si>
  <si>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</si>
  <si>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</si>
  <si>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</si>
  <si>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</si>
  <si>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</si>
  <si>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</si>
  <si>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</si>
  <si>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</si>
  <si>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</si>
  <si>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</si>
  <si>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</si>
  <si>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</si>
  <si>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</si>
  <si>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</si>
  <si>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</si>
  <si>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</si>
  <si>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</si>
  <si>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</si>
  <si>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</si>
  <si>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</si>
  <si>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</si>
  <si>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</si>
  <si>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</si>
  <si>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</si>
  <si>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</si>
  <si>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</si>
  <si>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</si>
  <si>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</si>
  <si>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</si>
  <si>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</si>
  <si>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</si>
  <si>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</si>
  <si>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</si>
  <si>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</si>
  <si>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</si>
  <si>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</si>
  <si>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</si>
  <si>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</si>
  <si>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</si>
  <si>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</si>
  <si>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</si>
  <si>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</si>
  <si>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</si>
  <si>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</si>
  <si>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</si>
  <si>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</si>
  <si>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</si>
  <si>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</si>
  <si>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</si>
  <si>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</si>
  <si>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</si>
  <si>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</si>
  <si>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</si>
  <si>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</si>
  <si>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</si>
  <si>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</si>
  <si>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</si>
  <si>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</si>
  <si>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</si>
  <si>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</si>
  <si>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</si>
  <si>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</si>
  <si>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</si>
  <si>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</si>
  <si>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</si>
  <si>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</si>
  <si>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</si>
  <si>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</si>
  <si>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</si>
  <si>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</si>
  <si>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</si>
  <si>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</si>
  <si>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</si>
  <si>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</si>
  <si>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</si>
  <si>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</si>
  <si>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</si>
  <si>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</si>
  <si>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</si>
  <si>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</si>
  <si>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</si>
  <si>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</si>
  <si>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</si>
  <si>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</si>
  <si>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</si>
  <si>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</si>
  <si>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</si>
  <si>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</si>
  <si>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</si>
  <si>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</si>
  <si>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</si>
  <si>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</si>
  <si>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</si>
  <si>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</si>
  <si>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</si>
  <si>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</si>
  <si>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</si>
  <si>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</si>
  <si>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</si>
  <si>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</si>
  <si>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</si>
  <si>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</si>
  <si>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</si>
  <si>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</si>
  <si>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</si>
  <si>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</si>
  <si>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</si>
  <si>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</si>
  <si>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</si>
  <si>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</si>
  <si>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</si>
  <si>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</si>
  <si>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</si>
  <si>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</si>
  <si>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</si>
  <si>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</si>
  <si>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</si>
  <si>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</si>
  <si>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</si>
  <si>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</si>
  <si>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</si>
  <si>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</si>
  <si>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</si>
  <si>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</si>
  <si>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</si>
  <si>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</si>
  <si>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</si>
  <si>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</si>
  <si>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</si>
  <si>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</si>
  <si>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</si>
  <si>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</si>
  <si>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</si>
  <si>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</si>
  <si>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</si>
  <si>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</si>
  <si>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</si>
  <si>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</si>
  <si>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</si>
  <si>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</si>
  <si>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</si>
  <si>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</si>
  <si>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</si>
  <si>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</si>
  <si>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</si>
  <si>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</si>
  <si>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</si>
  <si>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</si>
  <si>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</si>
  <si>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</si>
  <si>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</si>
  <si>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</si>
  <si>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</si>
  <si>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</si>
  <si>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</si>
  <si>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</si>
  <si>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</si>
  <si>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</si>
  <si>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</si>
  <si>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</si>
  <si>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</si>
  <si>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</si>
  <si>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</si>
  <si>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</si>
  <si>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</si>
  <si>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</si>
  <si>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</si>
  <si>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</si>
  <si>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</si>
  <si>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</si>
  <si>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</si>
  <si>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</si>
  <si>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</si>
  <si>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</si>
  <si>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</si>
  <si>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</si>
  <si>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</si>
  <si>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</si>
  <si>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</si>
  <si>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</si>
  <si>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</si>
  <si>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</si>
  <si>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</si>
  <si>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</si>
  <si>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</si>
  <si>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</si>
  <si>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</si>
  <si>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</si>
  <si>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</si>
  <si>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</si>
  <si>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</si>
  <si>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</si>
  <si>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</si>
  <si>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</si>
  <si>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</si>
  <si>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</si>
  <si>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</si>
  <si>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</si>
  <si>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</si>
  <si>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</si>
  <si>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</si>
  <si>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</si>
  <si>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</si>
  <si>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</si>
  <si>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</si>
  <si>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</si>
  <si>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</si>
  <si>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</si>
  <si>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</si>
  <si>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</si>
  <si>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</si>
  <si>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</si>
  <si>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</si>
  <si>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</si>
  <si>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</si>
  <si>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</si>
  <si>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</si>
  <si>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</si>
  <si>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</si>
  <si>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</si>
  <si>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</si>
  <si>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</si>
  <si>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</si>
  <si>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</si>
  <si>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</si>
  <si>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</si>
  <si>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</si>
  <si>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</si>
  <si>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</si>
  <si>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</si>
  <si>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</si>
  <si>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</si>
  <si>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</si>
  <si>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</si>
  <si>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</si>
  <si>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</si>
  <si>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</si>
  <si>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</si>
  <si>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t>
  </si>
  <si>
    <t>Муниципальный дорожный фонд Староникольского сельского поселения Хохольского муниципального района Воронежской области
на 2025 год</t>
  </si>
  <si>
    <t>от "24" декабря 2024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</si>
</sst>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5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7" fillId="0" borderId="0" xfId="0" applyFont="1" applyFill="1" applyAlignment="1" applyProtection="1">
      <alignment horizontal="center"/>
      <protection locked="0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2" sqref="E1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69" t="s">
        <v>717</v>
      </c>
      <c r="F1" s="269"/>
    </row>
    <row r="2" spans="1:12" ht="93.6" customHeight="1">
      <c r="E2" s="270" t="s">
        <v>810</v>
      </c>
      <c r="F2" s="270"/>
    </row>
    <row r="3" spans="1:12" ht="15.6" customHeight="1">
      <c r="E3" s="269" t="s">
        <v>811</v>
      </c>
      <c r="F3" s="269"/>
    </row>
    <row r="4" spans="1:12" ht="49.9" customHeight="1">
      <c r="A4" s="268" t="s">
        <v>809</v>
      </c>
      <c r="B4" s="268"/>
      <c r="C4" s="268"/>
      <c r="D4" s="268"/>
      <c r="E4" s="268"/>
      <c r="F4" s="268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7" t="s">
        <v>359</v>
      </c>
      <c r="F6" s="267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-3.6519999997835839E-2</v>
      </c>
      <c r="E9" s="69">
        <f>+E10+E15+E23+E32</f>
        <v>3.4799999993992969E-3</v>
      </c>
      <c r="F9" s="69">
        <f>+F10+F15+F23+F32</f>
        <v>-3.6519999999654829E-2</v>
      </c>
      <c r="G9" s="70">
        <f>D9+E9+F9</f>
        <v>-6.9559999998091371E-2</v>
      </c>
    </row>
    <row r="10" spans="1:12" ht="25.5">
      <c r="A10" s="266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6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6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6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6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6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6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6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6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6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6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6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08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6">
        <v>3</v>
      </c>
      <c r="B23" s="71" t="s">
        <v>618</v>
      </c>
      <c r="C23" s="72" t="s">
        <v>481</v>
      </c>
      <c r="D23" s="73">
        <f>D24+D28</f>
        <v>-3.6519999997835839E-2</v>
      </c>
      <c r="E23" s="73">
        <f t="shared" ref="E23:F23" si="8">E24+E28</f>
        <v>3.4799999993992969E-3</v>
      </c>
      <c r="F23" s="73">
        <f t="shared" si="8"/>
        <v>-3.6519999999654829E-2</v>
      </c>
      <c r="G23" s="70">
        <f t="shared" si="1"/>
        <v>-6.9559999998091371E-2</v>
      </c>
    </row>
    <row r="24" spans="1:7">
      <c r="A24" s="266"/>
      <c r="B24" s="74" t="s">
        <v>482</v>
      </c>
      <c r="C24" s="75" t="s">
        <v>483</v>
      </c>
      <c r="D24" s="76">
        <f>D25</f>
        <v>-16411.8</v>
      </c>
      <c r="E24" s="76">
        <f t="shared" ref="E24:F26" si="9">E25</f>
        <v>-8244.26</v>
      </c>
      <c r="F24" s="76">
        <f t="shared" si="9"/>
        <v>-7448.5</v>
      </c>
      <c r="G24" s="70">
        <f t="shared" si="1"/>
        <v>-32104.559999999998</v>
      </c>
    </row>
    <row r="25" spans="1:7">
      <c r="A25" s="266"/>
      <c r="B25" s="78" t="s">
        <v>616</v>
      </c>
      <c r="C25" s="75" t="s">
        <v>612</v>
      </c>
      <c r="D25" s="76">
        <f>D26</f>
        <v>-16411.8</v>
      </c>
      <c r="E25" s="76">
        <f t="shared" si="9"/>
        <v>-8244.26</v>
      </c>
      <c r="F25" s="76">
        <f t="shared" si="9"/>
        <v>-7448.5</v>
      </c>
      <c r="G25" s="70">
        <f t="shared" si="1"/>
        <v>-32104.559999999998</v>
      </c>
    </row>
    <row r="26" spans="1:7">
      <c r="A26" s="266"/>
      <c r="B26" s="78" t="s">
        <v>615</v>
      </c>
      <c r="C26" s="75" t="s">
        <v>610</v>
      </c>
      <c r="D26" s="76">
        <f>D27</f>
        <v>-16411.8</v>
      </c>
      <c r="E26" s="76">
        <f t="shared" si="9"/>
        <v>-8244.26</v>
      </c>
      <c r="F26" s="76">
        <f t="shared" si="9"/>
        <v>-7448.5</v>
      </c>
      <c r="G26" s="70">
        <f t="shared" si="1"/>
        <v>-32104.559999999998</v>
      </c>
    </row>
    <row r="27" spans="1:7" ht="25.5">
      <c r="A27" s="266"/>
      <c r="B27" s="74" t="s">
        <v>617</v>
      </c>
      <c r="C27" s="75" t="s">
        <v>484</v>
      </c>
      <c r="D27" s="76">
        <f>-(Доходы!C9+Источники!D18)</f>
        <v>-16411.8</v>
      </c>
      <c r="E27" s="76">
        <f>-(Доходы!D9+Источники!E18)</f>
        <v>-8244.26</v>
      </c>
      <c r="F27" s="76">
        <f>-(Доходы!E9+Источники!F18)</f>
        <v>-7448.5</v>
      </c>
      <c r="G27" s="70">
        <f t="shared" si="1"/>
        <v>-32104.559999999998</v>
      </c>
    </row>
    <row r="28" spans="1:7">
      <c r="A28" s="266"/>
      <c r="B28" s="74" t="s">
        <v>485</v>
      </c>
      <c r="C28" s="75" t="s">
        <v>486</v>
      </c>
      <c r="D28" s="76">
        <f>D29</f>
        <v>16411.763480000001</v>
      </c>
      <c r="E28" s="76">
        <f t="shared" ref="E28:F30" si="10">E29</f>
        <v>8244.2634799999996</v>
      </c>
      <c r="F28" s="76">
        <f t="shared" si="10"/>
        <v>7448.4634800000003</v>
      </c>
      <c r="G28" s="70">
        <f t="shared" si="1"/>
        <v>32104.490440000001</v>
      </c>
    </row>
    <row r="29" spans="1:7">
      <c r="A29" s="266"/>
      <c r="B29" s="78" t="s">
        <v>609</v>
      </c>
      <c r="C29" s="75" t="s">
        <v>608</v>
      </c>
      <c r="D29" s="76">
        <f>D30</f>
        <v>16411.763480000001</v>
      </c>
      <c r="E29" s="76">
        <f t="shared" si="10"/>
        <v>8244.2634799999996</v>
      </c>
      <c r="F29" s="76">
        <f t="shared" si="10"/>
        <v>7448.4634800000003</v>
      </c>
      <c r="G29" s="70">
        <f t="shared" si="1"/>
        <v>32104.490440000001</v>
      </c>
    </row>
    <row r="30" spans="1:7">
      <c r="A30" s="266"/>
      <c r="B30" s="78" t="s">
        <v>614</v>
      </c>
      <c r="C30" s="75" t="s">
        <v>611</v>
      </c>
      <c r="D30" s="76">
        <f>D31</f>
        <v>16411.763480000001</v>
      </c>
      <c r="E30" s="76">
        <f t="shared" si="10"/>
        <v>8244.2634799999996</v>
      </c>
      <c r="F30" s="76">
        <f t="shared" si="10"/>
        <v>7448.4634800000003</v>
      </c>
      <c r="G30" s="70">
        <f t="shared" si="1"/>
        <v>32104.490440000001</v>
      </c>
    </row>
    <row r="31" spans="1:7" ht="25.5">
      <c r="A31" s="266"/>
      <c r="B31" s="74" t="s">
        <v>613</v>
      </c>
      <c r="C31" s="75" t="s">
        <v>487</v>
      </c>
      <c r="D31" s="76">
        <f>Ведомственная!G10+Источники!D21</f>
        <v>16411.763480000001</v>
      </c>
      <c r="E31" s="76">
        <f>Ведомственная!H10+Источники!E21+'Бюджетная роспись'!M551/1000</f>
        <v>8244.2634799999996</v>
      </c>
      <c r="F31" s="76">
        <f>Ведомственная!I10+Источники!F21+'Бюджетная роспись'!N551/1000</f>
        <v>7448.4634800000003</v>
      </c>
      <c r="G31" s="70">
        <f t="shared" si="1"/>
        <v>32104.490440000001</v>
      </c>
    </row>
    <row r="32" spans="1:7" ht="25.5">
      <c r="A32" s="266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6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6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6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6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6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6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6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5" t="s">
        <v>684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ht="13.5" thickBot="1">
      <c r="A3" s="40"/>
      <c r="B3" s="40"/>
      <c r="C3" s="40"/>
      <c r="D3" s="40"/>
      <c r="E3" s="40"/>
      <c r="F3" s="306"/>
      <c r="G3" s="306"/>
      <c r="H3" s="40"/>
      <c r="I3" s="41"/>
      <c r="J3" s="42"/>
      <c r="K3" s="42"/>
    </row>
    <row r="4" spans="1:11" ht="13.5" thickBot="1">
      <c r="A4" s="307" t="s">
        <v>647</v>
      </c>
      <c r="B4" s="309" t="s">
        <v>648</v>
      </c>
      <c r="C4" s="312" t="s">
        <v>649</v>
      </c>
      <c r="D4" s="314" t="s">
        <v>650</v>
      </c>
      <c r="E4" s="314"/>
      <c r="F4" s="314"/>
      <c r="G4" s="314"/>
      <c r="H4" s="314"/>
      <c r="I4" s="314"/>
      <c r="J4" s="314"/>
      <c r="K4" s="314"/>
    </row>
    <row r="5" spans="1:11" ht="13.5" thickBot="1">
      <c r="A5" s="308"/>
      <c r="B5" s="310"/>
      <c r="C5" s="313"/>
      <c r="D5" s="315" t="s">
        <v>651</v>
      </c>
      <c r="E5" s="315"/>
      <c r="F5" s="315"/>
      <c r="G5" s="315"/>
      <c r="H5" s="315"/>
      <c r="I5" s="315"/>
      <c r="J5" s="315"/>
      <c r="K5" s="315"/>
    </row>
    <row r="6" spans="1:11" ht="13.5" thickBot="1">
      <c r="A6" s="308"/>
      <c r="B6" s="311"/>
      <c r="C6" s="313"/>
      <c r="D6" s="315" t="s">
        <v>652</v>
      </c>
      <c r="E6" s="315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6" t="s">
        <v>653</v>
      </c>
      <c r="B8" s="317" t="s">
        <v>685</v>
      </c>
      <c r="C8" s="318" t="s">
        <v>687</v>
      </c>
      <c r="D8" s="43" t="s">
        <v>652</v>
      </c>
      <c r="E8" s="49">
        <f>E13+E38+E53+E68</f>
        <v>38743.653919999997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16411.763480000001</v>
      </c>
      <c r="I8" s="49">
        <f t="shared" si="0"/>
        <v>8086.36348</v>
      </c>
      <c r="J8" s="49">
        <f t="shared" si="0"/>
        <v>7122.7634800000005</v>
      </c>
      <c r="K8" s="49">
        <f t="shared" si="0"/>
        <v>7122.7634800000005</v>
      </c>
    </row>
    <row r="9" spans="1:11" ht="26.25" thickBot="1">
      <c r="A9" s="316"/>
      <c r="B9" s="317"/>
      <c r="C9" s="318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6"/>
      <c r="B10" s="317"/>
      <c r="C10" s="318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6"/>
      <c r="B11" s="317"/>
      <c r="C11" s="318"/>
      <c r="D11" s="43" t="s">
        <v>656</v>
      </c>
      <c r="E11" s="49">
        <f t="shared" si="1"/>
        <v>38743.653919999997</v>
      </c>
      <c r="F11" s="49">
        <f t="shared" si="1"/>
        <v>0</v>
      </c>
      <c r="G11" s="49">
        <f t="shared" si="1"/>
        <v>0</v>
      </c>
      <c r="H11" s="49">
        <f t="shared" si="1"/>
        <v>16411.763480000001</v>
      </c>
      <c r="I11" s="49">
        <f t="shared" si="1"/>
        <v>8086.36348</v>
      </c>
      <c r="J11" s="49">
        <f t="shared" si="1"/>
        <v>7122.7634800000005</v>
      </c>
      <c r="K11" s="49">
        <f t="shared" si="1"/>
        <v>7122.7634800000005</v>
      </c>
    </row>
    <row r="12" spans="1:11" ht="26.25" thickBot="1">
      <c r="A12" s="316"/>
      <c r="B12" s="317"/>
      <c r="C12" s="318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6" t="s">
        <v>658</v>
      </c>
      <c r="B13" s="317" t="s">
        <v>659</v>
      </c>
      <c r="C13" s="318" t="s">
        <v>687</v>
      </c>
      <c r="D13" s="43" t="s">
        <v>652</v>
      </c>
      <c r="E13" s="50">
        <f>E18+E23+E28+E33</f>
        <v>26208.93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8414.49</v>
      </c>
      <c r="I13" s="50">
        <f t="shared" si="2"/>
        <v>6616</v>
      </c>
      <c r="J13" s="50">
        <f t="shared" si="2"/>
        <v>5589.22</v>
      </c>
      <c r="K13" s="50">
        <f t="shared" si="2"/>
        <v>5589.22</v>
      </c>
    </row>
    <row r="14" spans="1:11" ht="26.25" thickBot="1">
      <c r="A14" s="316"/>
      <c r="B14" s="317"/>
      <c r="C14" s="318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6"/>
      <c r="B15" s="317"/>
      <c r="C15" s="318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6"/>
      <c r="B16" s="317"/>
      <c r="C16" s="318"/>
      <c r="D16" s="43" t="s">
        <v>656</v>
      </c>
      <c r="E16" s="50">
        <f t="shared" si="3"/>
        <v>26208.93</v>
      </c>
      <c r="F16" s="50">
        <f t="shared" si="3"/>
        <v>0</v>
      </c>
      <c r="G16" s="50">
        <f t="shared" si="3"/>
        <v>0</v>
      </c>
      <c r="H16" s="50">
        <f t="shared" si="3"/>
        <v>8414.49</v>
      </c>
      <c r="I16" s="50">
        <f t="shared" si="3"/>
        <v>6616</v>
      </c>
      <c r="J16" s="50">
        <f t="shared" si="3"/>
        <v>5589.22</v>
      </c>
      <c r="K16" s="50">
        <f t="shared" si="3"/>
        <v>5589.22</v>
      </c>
    </row>
    <row r="17" spans="1:11" ht="26.25" thickBot="1">
      <c r="A17" s="316"/>
      <c r="B17" s="317"/>
      <c r="C17" s="318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6" t="s">
        <v>660</v>
      </c>
      <c r="B18" s="317" t="s">
        <v>661</v>
      </c>
      <c r="C18" s="318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6"/>
      <c r="B19" s="317"/>
      <c r="C19" s="318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6"/>
      <c r="B20" s="317"/>
      <c r="C20" s="318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6"/>
      <c r="B21" s="317"/>
      <c r="C21" s="318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6"/>
      <c r="B22" s="317"/>
      <c r="C22" s="318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19" t="s">
        <v>662</v>
      </c>
      <c r="B23" s="317" t="s">
        <v>663</v>
      </c>
      <c r="C23" s="318" t="s">
        <v>687</v>
      </c>
      <c r="D23" s="43" t="s">
        <v>652</v>
      </c>
      <c r="E23" s="51">
        <f>E24+E25+E26+E27</f>
        <v>2147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1620.7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20"/>
      <c r="B24" s="317"/>
      <c r="C24" s="318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20"/>
      <c r="B25" s="317"/>
      <c r="C25" s="318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20"/>
      <c r="B26" s="317"/>
      <c r="C26" s="318"/>
      <c r="D26" s="43" t="s">
        <v>656</v>
      </c>
      <c r="E26" s="51">
        <f>F26+G26+H26+I26+J26+K26</f>
        <v>2147</v>
      </c>
      <c r="F26" s="51"/>
      <c r="G26" s="51"/>
      <c r="H26" s="51">
        <f>Программная!F23</f>
        <v>1620.7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21"/>
      <c r="B27" s="317"/>
      <c r="C27" s="318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19" t="s">
        <v>664</v>
      </c>
      <c r="B28" s="317" t="s">
        <v>665</v>
      </c>
      <c r="C28" s="318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20"/>
      <c r="B29" s="317"/>
      <c r="C29" s="318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20"/>
      <c r="B30" s="317"/>
      <c r="C30" s="318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20"/>
      <c r="B31" s="317"/>
      <c r="C31" s="318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21"/>
      <c r="B32" s="317"/>
      <c r="C32" s="318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19" t="s">
        <v>666</v>
      </c>
      <c r="B33" s="317" t="s">
        <v>667</v>
      </c>
      <c r="C33" s="318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20"/>
      <c r="B34" s="317"/>
      <c r="C34" s="318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20"/>
      <c r="B35" s="317"/>
      <c r="C35" s="318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20"/>
      <c r="B36" s="317"/>
      <c r="C36" s="318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21"/>
      <c r="B37" s="317"/>
      <c r="C37" s="318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6" t="s">
        <v>668</v>
      </c>
      <c r="B38" s="317" t="s">
        <v>669</v>
      </c>
      <c r="C38" s="318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6"/>
      <c r="B39" s="317"/>
      <c r="C39" s="318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6"/>
      <c r="B40" s="317"/>
      <c r="C40" s="318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6"/>
      <c r="B41" s="317"/>
      <c r="C41" s="318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6"/>
      <c r="B42" s="317"/>
      <c r="C42" s="318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6" t="s">
        <v>670</v>
      </c>
      <c r="B43" s="319" t="s">
        <v>686</v>
      </c>
      <c r="C43" s="318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6"/>
      <c r="B44" s="320"/>
      <c r="C44" s="318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6"/>
      <c r="B45" s="320"/>
      <c r="C45" s="318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6"/>
      <c r="B46" s="320"/>
      <c r="C46" s="318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6"/>
      <c r="B47" s="321"/>
      <c r="C47" s="318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19" t="s">
        <v>671</v>
      </c>
      <c r="B48" s="319" t="s">
        <v>643</v>
      </c>
      <c r="C48" s="318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20"/>
      <c r="B49" s="320"/>
      <c r="C49" s="318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20"/>
      <c r="B50" s="320"/>
      <c r="C50" s="318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20"/>
      <c r="B51" s="320"/>
      <c r="C51" s="318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21"/>
      <c r="B52" s="321"/>
      <c r="C52" s="318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6" t="s">
        <v>672</v>
      </c>
      <c r="B53" s="317" t="s">
        <v>673</v>
      </c>
      <c r="C53" s="318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6"/>
      <c r="B54" s="317"/>
      <c r="C54" s="318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6"/>
      <c r="B55" s="317"/>
      <c r="C55" s="318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6"/>
      <c r="B56" s="317"/>
      <c r="C56" s="318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6"/>
      <c r="B57" s="317"/>
      <c r="C57" s="318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6" t="s">
        <v>674</v>
      </c>
      <c r="B58" s="317" t="s">
        <v>675</v>
      </c>
      <c r="C58" s="318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6"/>
      <c r="B59" s="317"/>
      <c r="C59" s="318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6"/>
      <c r="B60" s="317"/>
      <c r="C60" s="318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6"/>
      <c r="B61" s="317"/>
      <c r="C61" s="318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6"/>
      <c r="B62" s="317"/>
      <c r="C62" s="318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19" t="s">
        <v>676</v>
      </c>
      <c r="B63" s="317" t="s">
        <v>677</v>
      </c>
      <c r="C63" s="318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20"/>
      <c r="B64" s="317"/>
      <c r="C64" s="318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20"/>
      <c r="B65" s="317"/>
      <c r="C65" s="318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20"/>
      <c r="B66" s="317"/>
      <c r="C66" s="318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21"/>
      <c r="B67" s="317"/>
      <c r="C67" s="318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6" t="s">
        <v>678</v>
      </c>
      <c r="B68" s="317" t="s">
        <v>679</v>
      </c>
      <c r="C68" s="318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6"/>
      <c r="B69" s="317"/>
      <c r="C69" s="318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6"/>
      <c r="B70" s="317"/>
      <c r="C70" s="318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6"/>
      <c r="B71" s="317"/>
      <c r="C71" s="318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6"/>
      <c r="B72" s="317"/>
      <c r="C72" s="318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6" t="s">
        <v>680</v>
      </c>
      <c r="B73" s="317" t="s">
        <v>681</v>
      </c>
      <c r="C73" s="318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6"/>
      <c r="B74" s="317"/>
      <c r="C74" s="318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6"/>
      <c r="B75" s="317"/>
      <c r="C75" s="318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6"/>
      <c r="B76" s="317"/>
      <c r="C76" s="318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6"/>
      <c r="B77" s="317"/>
      <c r="C77" s="318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19" t="s">
        <v>682</v>
      </c>
      <c r="B78" s="317" t="s">
        <v>683</v>
      </c>
      <c r="C78" s="318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20"/>
      <c r="B79" s="317"/>
      <c r="C79" s="318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20"/>
      <c r="B80" s="317"/>
      <c r="C80" s="318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20"/>
      <c r="B81" s="317"/>
      <c r="C81" s="318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21"/>
      <c r="B82" s="317"/>
      <c r="C82" s="318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2" t="s">
        <v>715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ht="16.5" thickBo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.75" thickBot="1">
      <c r="A3" s="323" t="s">
        <v>648</v>
      </c>
      <c r="B3" s="323" t="s">
        <v>689</v>
      </c>
      <c r="C3" s="323"/>
      <c r="D3" s="323" t="s">
        <v>690</v>
      </c>
      <c r="E3" s="323"/>
      <c r="F3" s="323" t="s">
        <v>691</v>
      </c>
      <c r="G3" s="323"/>
      <c r="H3" s="323"/>
      <c r="I3" s="323"/>
      <c r="J3" s="323"/>
      <c r="K3" s="323"/>
      <c r="L3" s="323" t="s">
        <v>692</v>
      </c>
    </row>
    <row r="4" spans="1:12" ht="27" thickBot="1">
      <c r="A4" s="323"/>
      <c r="B4" s="43" t="s">
        <v>693</v>
      </c>
      <c r="C4" s="45" t="s">
        <v>694</v>
      </c>
      <c r="D4" s="323"/>
      <c r="E4" s="323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3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4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38743.653920000004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16411.763480000001</v>
      </c>
      <c r="I6" s="47">
        <f t="shared" si="0"/>
        <v>8086.36348</v>
      </c>
      <c r="J6" s="47">
        <f t="shared" si="0"/>
        <v>7122.7634800000005</v>
      </c>
      <c r="K6" s="47">
        <f t="shared" si="0"/>
        <v>7122.7634800000005</v>
      </c>
      <c r="L6" s="327" t="s">
        <v>698</v>
      </c>
    </row>
    <row r="7" spans="1:12" ht="27" thickBot="1">
      <c r="A7" s="325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28"/>
    </row>
    <row r="8" spans="1:12" ht="27" thickBot="1">
      <c r="A8" s="325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28"/>
    </row>
    <row r="9" spans="1:12" ht="27" thickBot="1">
      <c r="A9" s="325"/>
      <c r="B9" s="45" t="s">
        <v>695</v>
      </c>
      <c r="C9" s="45" t="s">
        <v>696</v>
      </c>
      <c r="D9" s="45" t="s">
        <v>699</v>
      </c>
      <c r="E9" s="46">
        <f t="shared" si="1"/>
        <v>38743.653920000004</v>
      </c>
      <c r="F9" s="47">
        <f t="shared" si="0"/>
        <v>0</v>
      </c>
      <c r="G9" s="47">
        <f t="shared" si="0"/>
        <v>0</v>
      </c>
      <c r="H9" s="47">
        <f t="shared" si="0"/>
        <v>16411.763480000001</v>
      </c>
      <c r="I9" s="47">
        <f t="shared" si="0"/>
        <v>8086.36348</v>
      </c>
      <c r="J9" s="47">
        <f t="shared" si="0"/>
        <v>7122.7634800000005</v>
      </c>
      <c r="K9" s="47">
        <f t="shared" si="0"/>
        <v>7122.7634800000005</v>
      </c>
      <c r="L9" s="328"/>
    </row>
    <row r="10" spans="1:12" ht="27" thickBot="1">
      <c r="A10" s="326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29"/>
    </row>
    <row r="11" spans="1:12" ht="15.75" thickBot="1">
      <c r="A11" s="330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26208.93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8414.49</v>
      </c>
      <c r="I11" s="46">
        <f t="shared" si="2"/>
        <v>6616</v>
      </c>
      <c r="J11" s="46">
        <f t="shared" si="2"/>
        <v>5589.22</v>
      </c>
      <c r="K11" s="46">
        <f t="shared" si="2"/>
        <v>5589.22</v>
      </c>
      <c r="L11" s="333" t="s">
        <v>698</v>
      </c>
    </row>
    <row r="12" spans="1:12" ht="27" thickBot="1">
      <c r="A12" s="331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3"/>
    </row>
    <row r="13" spans="1:12" ht="27" thickBot="1">
      <c r="A13" s="331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3"/>
    </row>
    <row r="14" spans="1:12" ht="27" thickBot="1">
      <c r="A14" s="331"/>
      <c r="B14" s="45" t="s">
        <v>695</v>
      </c>
      <c r="C14" s="45" t="s">
        <v>696</v>
      </c>
      <c r="D14" s="45" t="s">
        <v>699</v>
      </c>
      <c r="E14" s="46">
        <f t="shared" si="1"/>
        <v>26208.93</v>
      </c>
      <c r="F14" s="46">
        <f t="shared" si="2"/>
        <v>0</v>
      </c>
      <c r="G14" s="46">
        <f t="shared" si="2"/>
        <v>0</v>
      </c>
      <c r="H14" s="46">
        <f t="shared" si="2"/>
        <v>8414.49</v>
      </c>
      <c r="I14" s="46">
        <f t="shared" si="2"/>
        <v>6616</v>
      </c>
      <c r="J14" s="46">
        <f t="shared" si="2"/>
        <v>5589.22</v>
      </c>
      <c r="K14" s="46">
        <f t="shared" si="2"/>
        <v>5589.22</v>
      </c>
      <c r="L14" s="333"/>
    </row>
    <row r="15" spans="1:12" ht="27" thickBot="1">
      <c r="A15" s="332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3"/>
    </row>
    <row r="16" spans="1:12" ht="15.75" thickBot="1">
      <c r="A16" s="330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33" t="s">
        <v>698</v>
      </c>
    </row>
    <row r="17" spans="1:12" ht="27" thickBot="1">
      <c r="A17" s="331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33"/>
    </row>
    <row r="18" spans="1:12" ht="27" thickBot="1">
      <c r="A18" s="331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33"/>
    </row>
    <row r="19" spans="1:12" ht="27" thickBot="1">
      <c r="A19" s="331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33"/>
    </row>
    <row r="20" spans="1:12" ht="27" thickBot="1">
      <c r="A20" s="332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33"/>
    </row>
    <row r="21" spans="1:12" ht="15.75" thickBot="1">
      <c r="A21" s="330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2147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1620.7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3" t="s">
        <v>698</v>
      </c>
    </row>
    <row r="22" spans="1:12" ht="27" thickBot="1">
      <c r="A22" s="331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3"/>
    </row>
    <row r="23" spans="1:12" ht="27" thickBot="1">
      <c r="A23" s="331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33"/>
    </row>
    <row r="24" spans="1:12" ht="27" thickBot="1">
      <c r="A24" s="331"/>
      <c r="B24" s="45" t="s">
        <v>695</v>
      </c>
      <c r="C24" s="45" t="s">
        <v>696</v>
      </c>
      <c r="D24" s="45" t="s">
        <v>699</v>
      </c>
      <c r="E24" s="46">
        <f t="shared" si="1"/>
        <v>2147</v>
      </c>
      <c r="F24" s="46"/>
      <c r="G24" s="46"/>
      <c r="H24" s="46">
        <f>'Расходы по МП'!H26</f>
        <v>1620.7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3"/>
    </row>
    <row r="25" spans="1:12" ht="27" thickBot="1">
      <c r="A25" s="332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33"/>
    </row>
    <row r="26" spans="1:12" ht="15.75" thickBot="1">
      <c r="A26" s="330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3" t="s">
        <v>698</v>
      </c>
    </row>
    <row r="27" spans="1:12" ht="27" thickBot="1">
      <c r="A27" s="331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33"/>
    </row>
    <row r="28" spans="1:12" ht="27" thickBot="1">
      <c r="A28" s="331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33"/>
    </row>
    <row r="29" spans="1:12" ht="27" thickBot="1">
      <c r="A29" s="331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3"/>
    </row>
    <row r="30" spans="1:12" ht="27" thickBot="1">
      <c r="A30" s="332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33"/>
    </row>
    <row r="31" spans="1:12" ht="15.75" thickBot="1">
      <c r="A31" s="330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33" t="s">
        <v>698</v>
      </c>
    </row>
    <row r="32" spans="1:12" ht="27" thickBot="1">
      <c r="A32" s="331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33"/>
    </row>
    <row r="33" spans="1:12" ht="27" thickBot="1">
      <c r="A33" s="331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33"/>
    </row>
    <row r="34" spans="1:12" ht="27" thickBot="1">
      <c r="A34" s="331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33"/>
    </row>
    <row r="35" spans="1:12" ht="27" thickBot="1">
      <c r="A35" s="332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33"/>
    </row>
    <row r="36" spans="1:12" ht="15.75" thickBot="1">
      <c r="A36" s="330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3" t="s">
        <v>698</v>
      </c>
    </row>
    <row r="37" spans="1:12" ht="27" thickBot="1">
      <c r="A37" s="331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3"/>
    </row>
    <row r="38" spans="1:12" ht="27" thickBot="1">
      <c r="A38" s="331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3"/>
    </row>
    <row r="39" spans="1:12" ht="27" thickBot="1">
      <c r="A39" s="331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3"/>
    </row>
    <row r="40" spans="1:12" ht="27" thickBot="1">
      <c r="A40" s="332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3"/>
    </row>
    <row r="41" spans="1:12" ht="15.75" thickBot="1">
      <c r="A41" s="330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3" t="s">
        <v>698</v>
      </c>
    </row>
    <row r="42" spans="1:12" ht="27" thickBot="1">
      <c r="A42" s="331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33"/>
    </row>
    <row r="43" spans="1:12" ht="27" thickBot="1">
      <c r="A43" s="331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33"/>
    </row>
    <row r="44" spans="1:12" ht="27" thickBot="1">
      <c r="A44" s="331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3"/>
    </row>
    <row r="45" spans="1:12" ht="27" thickBot="1">
      <c r="A45" s="332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33"/>
    </row>
    <row r="46" spans="1:12" ht="15.75" thickBot="1">
      <c r="A46" s="330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3" t="s">
        <v>698</v>
      </c>
    </row>
    <row r="47" spans="1:12" ht="27" thickBot="1">
      <c r="A47" s="331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33"/>
    </row>
    <row r="48" spans="1:12" ht="27" thickBot="1">
      <c r="A48" s="331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33"/>
    </row>
    <row r="49" spans="1:12" ht="27" thickBot="1">
      <c r="A49" s="331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3"/>
    </row>
    <row r="50" spans="1:12" ht="27" thickBot="1">
      <c r="A50" s="332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33"/>
    </row>
    <row r="51" spans="1:12" ht="15.75" thickBot="1">
      <c r="A51" s="330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33" t="s">
        <v>698</v>
      </c>
    </row>
    <row r="52" spans="1:12" ht="27" thickBot="1">
      <c r="A52" s="331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3"/>
    </row>
    <row r="53" spans="1:12" ht="27" thickBot="1">
      <c r="A53" s="331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3"/>
    </row>
    <row r="54" spans="1:12" ht="27" thickBot="1">
      <c r="A54" s="331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33"/>
    </row>
    <row r="55" spans="1:12" ht="27" thickBot="1">
      <c r="A55" s="332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3"/>
    </row>
    <row r="56" spans="1:12" ht="15.75" thickBot="1">
      <c r="A56" s="330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33" t="s">
        <v>698</v>
      </c>
    </row>
    <row r="57" spans="1:12" ht="27" thickBot="1">
      <c r="A57" s="331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33"/>
    </row>
    <row r="58" spans="1:12" ht="27" thickBot="1">
      <c r="A58" s="331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33"/>
    </row>
    <row r="59" spans="1:12" ht="27" thickBot="1">
      <c r="A59" s="331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33"/>
    </row>
    <row r="60" spans="1:12" ht="27" thickBot="1">
      <c r="A60" s="332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33"/>
    </row>
    <row r="61" spans="1:12" ht="15.75" thickBot="1">
      <c r="A61" s="330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33" t="s">
        <v>698</v>
      </c>
    </row>
    <row r="62" spans="1:12" ht="27" thickBot="1">
      <c r="A62" s="331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33"/>
    </row>
    <row r="63" spans="1:12" ht="27" thickBot="1">
      <c r="A63" s="331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33"/>
    </row>
    <row r="64" spans="1:12" ht="27" thickBot="1">
      <c r="A64" s="331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33"/>
    </row>
    <row r="65" spans="1:12" ht="27" thickBot="1">
      <c r="A65" s="332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33"/>
    </row>
    <row r="66" spans="1:12" ht="15.75" thickBot="1">
      <c r="A66" s="330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33" t="s">
        <v>698</v>
      </c>
    </row>
    <row r="67" spans="1:12" ht="27" thickBot="1">
      <c r="A67" s="331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3"/>
    </row>
    <row r="68" spans="1:12" ht="27" thickBot="1">
      <c r="A68" s="331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3"/>
    </row>
    <row r="69" spans="1:12" ht="27" thickBot="1">
      <c r="A69" s="331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33"/>
    </row>
    <row r="70" spans="1:12" ht="27" thickBot="1">
      <c r="A70" s="332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3"/>
    </row>
    <row r="71" spans="1:12" ht="15.75" thickBot="1">
      <c r="A71" s="330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33" t="s">
        <v>698</v>
      </c>
    </row>
    <row r="72" spans="1:12" ht="27" thickBot="1">
      <c r="A72" s="331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33"/>
    </row>
    <row r="73" spans="1:12" ht="27" thickBot="1">
      <c r="A73" s="331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33"/>
    </row>
    <row r="74" spans="1:12" ht="27" thickBot="1">
      <c r="A74" s="331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33"/>
    </row>
    <row r="75" spans="1:12" ht="27" thickBot="1">
      <c r="A75" s="332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3"/>
    </row>
    <row r="76" spans="1:12" ht="15.75" thickBot="1">
      <c r="A76" s="330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33" t="s">
        <v>698</v>
      </c>
    </row>
    <row r="77" spans="1:12" ht="27" thickBot="1">
      <c r="A77" s="331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33"/>
    </row>
    <row r="78" spans="1:12" ht="27" thickBot="1">
      <c r="A78" s="331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33"/>
    </row>
    <row r="79" spans="1:12" ht="27" thickBot="1">
      <c r="A79" s="331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33"/>
    </row>
    <row r="80" spans="1:12" ht="27" thickBot="1">
      <c r="A80" s="332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3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54" sqref="E54"/>
    </sheetView>
  </sheetViews>
  <sheetFormatPr defaultColWidth="8.85546875" defaultRowHeight="15"/>
  <cols>
    <col min="1" max="1" width="28.42578125" style="202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69" t="s">
        <v>720</v>
      </c>
      <c r="E1" s="269"/>
    </row>
    <row r="2" spans="1:6" ht="100.9" customHeight="1">
      <c r="D2" s="270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70"/>
    </row>
    <row r="3" spans="1:6" ht="18.600000000000001" customHeight="1">
      <c r="D3" s="269" t="str">
        <f>Источники!E3</f>
        <v>от "___" декабря 2024 года № _____</v>
      </c>
      <c r="E3" s="269"/>
    </row>
    <row r="4" spans="1:6" ht="46.9" customHeight="1">
      <c r="A4" s="272" t="s">
        <v>820</v>
      </c>
      <c r="B4" s="272"/>
      <c r="C4" s="272"/>
      <c r="D4" s="272"/>
      <c r="E4" s="272"/>
    </row>
    <row r="6" spans="1:6" ht="12.75">
      <c r="A6" s="271" t="s">
        <v>644</v>
      </c>
      <c r="B6" s="271"/>
      <c r="C6" s="271"/>
      <c r="D6" s="271"/>
      <c r="E6" s="271"/>
    </row>
    <row r="7" spans="1:6" ht="40.15" customHeight="1">
      <c r="A7" s="203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4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5" t="s">
        <v>499</v>
      </c>
      <c r="B9" s="71" t="s">
        <v>500</v>
      </c>
      <c r="C9" s="84">
        <f>C10+C36</f>
        <v>16411.8</v>
      </c>
      <c r="D9" s="84">
        <f t="shared" ref="D9:E9" si="0">D10+D36</f>
        <v>8244.26</v>
      </c>
      <c r="E9" s="84">
        <f t="shared" si="0"/>
        <v>7448.5</v>
      </c>
      <c r="F9" s="85">
        <f>C9+D9+E9</f>
        <v>32104.559999999998</v>
      </c>
    </row>
    <row r="10" spans="1:6" ht="25.5">
      <c r="A10" s="205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6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7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7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6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7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7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6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7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7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7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7" t="s">
        <v>726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7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7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7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6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7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7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6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7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7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7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7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6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7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7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5" t="s">
        <v>550</v>
      </c>
      <c r="B36" s="71" t="s">
        <v>551</v>
      </c>
      <c r="C36" s="84">
        <f>C37</f>
        <v>11384.8</v>
      </c>
      <c r="D36" s="84">
        <f t="shared" ref="D36:E36" si="15">D37</f>
        <v>3089.26</v>
      </c>
      <c r="E36" s="84">
        <f t="shared" si="15"/>
        <v>2163.5</v>
      </c>
      <c r="F36" s="85">
        <f t="shared" si="2"/>
        <v>16637.559999999998</v>
      </c>
    </row>
    <row r="37" spans="1:6" ht="38.25">
      <c r="A37" s="205" t="s">
        <v>552</v>
      </c>
      <c r="B37" s="71" t="s">
        <v>553</v>
      </c>
      <c r="C37" s="84">
        <f>C38+C43+C46+C49</f>
        <v>11384.8</v>
      </c>
      <c r="D37" s="84">
        <f t="shared" ref="D37:E37" si="16">D38+D43+D46+D49</f>
        <v>3089.26</v>
      </c>
      <c r="E37" s="84">
        <f t="shared" si="16"/>
        <v>2163.5</v>
      </c>
      <c r="F37" s="85">
        <f t="shared" si="2"/>
        <v>16637.559999999998</v>
      </c>
    </row>
    <row r="38" spans="1:6" ht="25.5">
      <c r="A38" s="206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7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7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7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7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6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7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7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6" t="s">
        <v>563</v>
      </c>
      <c r="B46" s="86" t="s">
        <v>564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7" t="s">
        <v>565</v>
      </c>
      <c r="B47" s="89" t="s">
        <v>566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7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6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7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7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7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7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1" t="s">
        <v>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5" ht="15.95" customHeight="1">
      <c r="A2" s="281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</row>
    <row r="3" spans="1:15" ht="15.2" customHeight="1">
      <c r="A3" s="283" t="s">
        <v>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</row>
    <row r="4" spans="1:15" ht="61.7" customHeight="1">
      <c r="A4" s="285" t="s">
        <v>2</v>
      </c>
      <c r="B4" s="273" t="s">
        <v>3</v>
      </c>
      <c r="C4" s="277" t="s">
        <v>4</v>
      </c>
      <c r="D4" s="273" t="s">
        <v>5</v>
      </c>
      <c r="E4" s="273" t="s">
        <v>6</v>
      </c>
      <c r="F4" s="273" t="s">
        <v>7</v>
      </c>
      <c r="G4" s="273" t="s">
        <v>8</v>
      </c>
      <c r="H4" s="273" t="s">
        <v>9</v>
      </c>
      <c r="I4" s="273" t="s">
        <v>10</v>
      </c>
      <c r="J4" s="9" t="s">
        <v>11</v>
      </c>
      <c r="K4" s="273" t="s">
        <v>904</v>
      </c>
      <c r="L4" s="273" t="s">
        <v>824</v>
      </c>
      <c r="M4" s="275" t="s">
        <v>11</v>
      </c>
      <c r="N4" s="276"/>
    </row>
    <row r="5" spans="1:15">
      <c r="A5" s="286"/>
      <c r="B5" s="274"/>
      <c r="C5" s="278"/>
      <c r="D5" s="274"/>
      <c r="E5" s="274"/>
      <c r="F5" s="274"/>
      <c r="G5" s="274"/>
      <c r="H5" s="274"/>
      <c r="I5" s="274"/>
      <c r="J5" s="209" t="s">
        <v>361</v>
      </c>
      <c r="K5" s="274"/>
      <c r="L5" s="274"/>
      <c r="M5" s="209" t="s">
        <v>468</v>
      </c>
      <c r="N5" s="210" t="s">
        <v>819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2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821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821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821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821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821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59" t="s">
        <v>232</v>
      </c>
      <c r="C229" s="259" t="s">
        <v>240</v>
      </c>
      <c r="D229" s="259" t="s">
        <v>217</v>
      </c>
      <c r="E229" s="259"/>
      <c r="F229" s="259"/>
      <c r="G229" s="259"/>
      <c r="H229" s="259"/>
      <c r="I229" s="260"/>
      <c r="J229" s="261">
        <f t="shared" si="65"/>
        <v>0</v>
      </c>
      <c r="K229" s="262">
        <f>K230+K231</f>
        <v>0</v>
      </c>
      <c r="L229" s="262">
        <f t="shared" ref="L229:N229" si="73">L230+L231</f>
        <v>0</v>
      </c>
      <c r="M229" s="262">
        <f t="shared" si="73"/>
        <v>0</v>
      </c>
      <c r="N229" s="262">
        <f t="shared" si="73"/>
        <v>0</v>
      </c>
    </row>
    <row r="230" spans="1:14" ht="25.5" outlineLevel="1">
      <c r="A230" s="31"/>
      <c r="B230" s="259" t="s">
        <v>232</v>
      </c>
      <c r="C230" s="259" t="s">
        <v>240</v>
      </c>
      <c r="D230" s="259" t="s">
        <v>934</v>
      </c>
      <c r="E230" s="259" t="s">
        <v>935</v>
      </c>
      <c r="F230" s="259"/>
      <c r="G230" s="259" t="s">
        <v>33</v>
      </c>
      <c r="H230" s="259" t="s">
        <v>936</v>
      </c>
      <c r="I230" s="260" t="s">
        <v>937</v>
      </c>
      <c r="J230" s="261">
        <f t="shared" si="65"/>
        <v>0</v>
      </c>
      <c r="K230" s="262"/>
      <c r="L230" s="262"/>
      <c r="M230" s="262"/>
      <c r="N230" s="262"/>
    </row>
    <row r="231" spans="1:14" outlineLevel="1">
      <c r="A231" s="31"/>
      <c r="B231" s="259" t="s">
        <v>232</v>
      </c>
      <c r="C231" s="259" t="s">
        <v>240</v>
      </c>
      <c r="D231" s="259" t="s">
        <v>938</v>
      </c>
      <c r="E231" s="259" t="s">
        <v>935</v>
      </c>
      <c r="F231" s="259"/>
      <c r="G231" s="259" t="s">
        <v>33</v>
      </c>
      <c r="H231" s="259" t="s">
        <v>939</v>
      </c>
      <c r="I231" s="260" t="s">
        <v>940</v>
      </c>
      <c r="J231" s="261">
        <f t="shared" si="65"/>
        <v>0</v>
      </c>
      <c r="K231" s="262"/>
      <c r="L231" s="262"/>
      <c r="M231" s="262"/>
      <c r="N231" s="262"/>
    </row>
    <row r="232" spans="1:14">
      <c r="A232" s="22" t="s">
        <v>26</v>
      </c>
      <c r="B232" s="226" t="s">
        <v>232</v>
      </c>
      <c r="C232" s="235" t="s">
        <v>906</v>
      </c>
      <c r="D232" s="226"/>
      <c r="E232" s="226"/>
      <c r="F232" s="226"/>
      <c r="G232" s="226"/>
      <c r="H232" s="226"/>
      <c r="I232" s="227"/>
      <c r="J232" s="228">
        <f t="shared" si="65"/>
        <v>0</v>
      </c>
      <c r="K232" s="228">
        <f>K233</f>
        <v>0</v>
      </c>
      <c r="L232" s="228">
        <f t="shared" ref="L232:N233" si="74">L233</f>
        <v>0</v>
      </c>
      <c r="M232" s="228">
        <f t="shared" si="74"/>
        <v>0</v>
      </c>
      <c r="N232" s="228">
        <f t="shared" si="74"/>
        <v>0</v>
      </c>
    </row>
    <row r="233" spans="1:14">
      <c r="A233" s="25" t="s">
        <v>26</v>
      </c>
      <c r="B233" s="229" t="s">
        <v>232</v>
      </c>
      <c r="C233" s="235" t="s">
        <v>906</v>
      </c>
      <c r="D233" s="229" t="s">
        <v>55</v>
      </c>
      <c r="E233" s="229"/>
      <c r="F233" s="229"/>
      <c r="G233" s="229"/>
      <c r="H233" s="229"/>
      <c r="I233" s="230"/>
      <c r="J233" s="231">
        <f t="shared" si="65"/>
        <v>0</v>
      </c>
      <c r="K233" s="231">
        <f>K234</f>
        <v>0</v>
      </c>
      <c r="L233" s="231">
        <f t="shared" si="74"/>
        <v>0</v>
      </c>
      <c r="M233" s="231">
        <f t="shared" si="74"/>
        <v>0</v>
      </c>
      <c r="N233" s="231">
        <f t="shared" si="74"/>
        <v>0</v>
      </c>
    </row>
    <row r="234" spans="1:14">
      <c r="A234" s="28" t="s">
        <v>26</v>
      </c>
      <c r="B234" s="232" t="s">
        <v>232</v>
      </c>
      <c r="C234" s="235" t="s">
        <v>906</v>
      </c>
      <c r="D234" s="232" t="s">
        <v>326</v>
      </c>
      <c r="E234" s="232"/>
      <c r="F234" s="232"/>
      <c r="G234" s="232"/>
      <c r="H234" s="232"/>
      <c r="I234" s="233"/>
      <c r="J234" s="234">
        <f t="shared" si="65"/>
        <v>0</v>
      </c>
      <c r="K234" s="234">
        <f>K235+K236</f>
        <v>0</v>
      </c>
      <c r="L234" s="234">
        <f t="shared" ref="L234:N234" si="75">L235+L236</f>
        <v>0</v>
      </c>
      <c r="M234" s="234">
        <f t="shared" si="75"/>
        <v>0</v>
      </c>
      <c r="N234" s="234">
        <f t="shared" si="75"/>
        <v>0</v>
      </c>
    </row>
    <row r="235" spans="1:14" ht="25.5" outlineLevel="1">
      <c r="A235" s="31" t="s">
        <v>26</v>
      </c>
      <c r="B235" s="235" t="s">
        <v>232</v>
      </c>
      <c r="C235" s="235" t="s">
        <v>906</v>
      </c>
      <c r="D235" s="235" t="s">
        <v>326</v>
      </c>
      <c r="E235" s="235" t="s">
        <v>77</v>
      </c>
      <c r="F235" s="235"/>
      <c r="G235" s="235" t="s">
        <v>122</v>
      </c>
      <c r="H235" s="235" t="s">
        <v>454</v>
      </c>
      <c r="I235" s="236" t="s">
        <v>455</v>
      </c>
      <c r="J235" s="237">
        <f t="shared" si="65"/>
        <v>0</v>
      </c>
      <c r="K235" s="238"/>
      <c r="L235" s="238"/>
      <c r="M235" s="238"/>
      <c r="N235" s="238"/>
    </row>
    <row r="236" spans="1:14" ht="25.5" outlineLevel="1">
      <c r="A236" s="31" t="s">
        <v>26</v>
      </c>
      <c r="B236" s="235" t="s">
        <v>232</v>
      </c>
      <c r="C236" s="235" t="s">
        <v>906</v>
      </c>
      <c r="D236" s="235" t="s">
        <v>326</v>
      </c>
      <c r="E236" s="235" t="s">
        <v>77</v>
      </c>
      <c r="F236" s="235"/>
      <c r="G236" s="235" t="s">
        <v>209</v>
      </c>
      <c r="H236" s="235" t="s">
        <v>454</v>
      </c>
      <c r="I236" s="236" t="s">
        <v>455</v>
      </c>
      <c r="J236" s="237">
        <f t="shared" si="65"/>
        <v>0</v>
      </c>
      <c r="K236" s="238"/>
      <c r="L236" s="238"/>
      <c r="M236" s="238"/>
      <c r="N236" s="238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6" t="s">
        <v>241</v>
      </c>
      <c r="C251" s="226" t="s">
        <v>905</v>
      </c>
      <c r="D251" s="226"/>
      <c r="E251" s="226"/>
      <c r="F251" s="226"/>
      <c r="G251" s="226"/>
      <c r="H251" s="226"/>
      <c r="I251" s="227"/>
      <c r="J251" s="228">
        <f t="shared" ref="J251:J255" si="81">K251+L251</f>
        <v>0</v>
      </c>
      <c r="K251" s="228">
        <f>K252</f>
        <v>0</v>
      </c>
      <c r="L251" s="228">
        <f t="shared" si="80"/>
        <v>0</v>
      </c>
      <c r="M251" s="228">
        <f t="shared" si="80"/>
        <v>0</v>
      </c>
      <c r="N251" s="228">
        <f t="shared" si="80"/>
        <v>0</v>
      </c>
    </row>
    <row r="252" spans="1:14" outlineLevel="1">
      <c r="A252" s="31"/>
      <c r="B252" s="229" t="s">
        <v>241</v>
      </c>
      <c r="C252" s="226" t="s">
        <v>905</v>
      </c>
      <c r="D252" s="229" t="s">
        <v>55</v>
      </c>
      <c r="E252" s="229"/>
      <c r="F252" s="229"/>
      <c r="G252" s="229"/>
      <c r="H252" s="229"/>
      <c r="I252" s="230"/>
      <c r="J252" s="231">
        <f t="shared" si="81"/>
        <v>0</v>
      </c>
      <c r="K252" s="231">
        <f>K253</f>
        <v>0</v>
      </c>
      <c r="L252" s="231">
        <f t="shared" si="80"/>
        <v>0</v>
      </c>
      <c r="M252" s="231">
        <f t="shared" si="80"/>
        <v>0</v>
      </c>
      <c r="N252" s="231">
        <f t="shared" si="80"/>
        <v>0</v>
      </c>
    </row>
    <row r="253" spans="1:14" outlineLevel="1">
      <c r="A253" s="31"/>
      <c r="B253" s="232" t="s">
        <v>241</v>
      </c>
      <c r="C253" s="226" t="s">
        <v>905</v>
      </c>
      <c r="D253" s="232" t="s">
        <v>64</v>
      </c>
      <c r="E253" s="232"/>
      <c r="F253" s="232"/>
      <c r="G253" s="232"/>
      <c r="H253" s="232"/>
      <c r="I253" s="233"/>
      <c r="J253" s="234">
        <f t="shared" si="81"/>
        <v>0</v>
      </c>
      <c r="K253" s="234">
        <f>K254+K255</f>
        <v>0</v>
      </c>
      <c r="L253" s="234">
        <f t="shared" ref="L253:N253" si="82">L254+L255</f>
        <v>0</v>
      </c>
      <c r="M253" s="234">
        <f t="shared" si="82"/>
        <v>0</v>
      </c>
      <c r="N253" s="234">
        <f t="shared" si="82"/>
        <v>0</v>
      </c>
    </row>
    <row r="254" spans="1:14" outlineLevel="1">
      <c r="A254" s="31"/>
      <c r="B254" s="235" t="s">
        <v>241</v>
      </c>
      <c r="C254" s="226" t="s">
        <v>905</v>
      </c>
      <c r="D254" s="235" t="s">
        <v>64</v>
      </c>
      <c r="E254" s="235" t="s">
        <v>48</v>
      </c>
      <c r="F254" s="235"/>
      <c r="G254" s="235" t="s">
        <v>122</v>
      </c>
      <c r="H254" s="235" t="s">
        <v>107</v>
      </c>
      <c r="I254" s="236" t="s">
        <v>108</v>
      </c>
      <c r="J254" s="237">
        <f t="shared" si="81"/>
        <v>0</v>
      </c>
      <c r="K254" s="238"/>
      <c r="L254" s="238"/>
      <c r="M254" s="238"/>
      <c r="N254" s="238"/>
    </row>
    <row r="255" spans="1:14" outlineLevel="1">
      <c r="A255" s="31"/>
      <c r="B255" s="235" t="s">
        <v>241</v>
      </c>
      <c r="C255" s="226" t="s">
        <v>905</v>
      </c>
      <c r="D255" s="235" t="s">
        <v>64</v>
      </c>
      <c r="E255" s="235" t="s">
        <v>48</v>
      </c>
      <c r="F255" s="235"/>
      <c r="G255" s="235" t="s">
        <v>33</v>
      </c>
      <c r="H255" s="235" t="s">
        <v>107</v>
      </c>
      <c r="I255" s="236" t="s">
        <v>108</v>
      </c>
      <c r="J255" s="237">
        <f t="shared" si="81"/>
        <v>0</v>
      </c>
      <c r="K255" s="238"/>
      <c r="L255" s="238"/>
      <c r="M255" s="238"/>
      <c r="N255" s="238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6" t="s">
        <v>270</v>
      </c>
      <c r="C310" s="226" t="s">
        <v>908</v>
      </c>
      <c r="D310" s="226"/>
      <c r="E310" s="226"/>
      <c r="F310" s="226"/>
      <c r="G310" s="226"/>
      <c r="H310" s="226"/>
      <c r="I310" s="227"/>
      <c r="J310" s="228">
        <f t="shared" si="93"/>
        <v>0</v>
      </c>
      <c r="K310" s="228">
        <f>K311</f>
        <v>0</v>
      </c>
      <c r="L310" s="228">
        <f t="shared" ref="L310:N311" si="105">L311</f>
        <v>0</v>
      </c>
      <c r="M310" s="228">
        <f t="shared" si="105"/>
        <v>0</v>
      </c>
      <c r="N310" s="228">
        <f t="shared" si="105"/>
        <v>0</v>
      </c>
    </row>
    <row r="311" spans="1:14">
      <c r="A311" s="19"/>
      <c r="B311" s="229" t="s">
        <v>270</v>
      </c>
      <c r="C311" s="226" t="s">
        <v>908</v>
      </c>
      <c r="D311" s="229" t="s">
        <v>55</v>
      </c>
      <c r="E311" s="229"/>
      <c r="F311" s="229"/>
      <c r="G311" s="229"/>
      <c r="H311" s="229"/>
      <c r="I311" s="230"/>
      <c r="J311" s="231">
        <f t="shared" si="93"/>
        <v>0</v>
      </c>
      <c r="K311" s="231">
        <f>K312</f>
        <v>0</v>
      </c>
      <c r="L311" s="231">
        <f t="shared" si="105"/>
        <v>0</v>
      </c>
      <c r="M311" s="231">
        <f t="shared" si="105"/>
        <v>0</v>
      </c>
      <c r="N311" s="231">
        <f t="shared" si="105"/>
        <v>0</v>
      </c>
    </row>
    <row r="312" spans="1:14">
      <c r="A312" s="19"/>
      <c r="B312" s="232" t="s">
        <v>270</v>
      </c>
      <c r="C312" s="226" t="s">
        <v>908</v>
      </c>
      <c r="D312" s="232" t="s">
        <v>64</v>
      </c>
      <c r="E312" s="232"/>
      <c r="F312" s="232"/>
      <c r="G312" s="232"/>
      <c r="H312" s="232"/>
      <c r="I312" s="233"/>
      <c r="J312" s="234">
        <f t="shared" si="93"/>
        <v>0</v>
      </c>
      <c r="K312" s="234">
        <f>K313+K314</f>
        <v>0</v>
      </c>
      <c r="L312" s="234">
        <f t="shared" ref="L312" si="106">L313+L314</f>
        <v>0</v>
      </c>
      <c r="M312" s="234">
        <f t="shared" ref="M312" si="107">M313+M314</f>
        <v>0</v>
      </c>
      <c r="N312" s="234">
        <f t="shared" ref="N312" si="108">N313+N314</f>
        <v>0</v>
      </c>
    </row>
    <row r="313" spans="1:14">
      <c r="A313" s="19"/>
      <c r="B313" s="235" t="s">
        <v>270</v>
      </c>
      <c r="C313" s="226" t="s">
        <v>908</v>
      </c>
      <c r="D313" s="235" t="s">
        <v>64</v>
      </c>
      <c r="E313" s="235" t="s">
        <v>77</v>
      </c>
      <c r="F313" s="235"/>
      <c r="G313" s="235" t="s">
        <v>122</v>
      </c>
      <c r="H313" s="235" t="s">
        <v>90</v>
      </c>
      <c r="I313" s="236" t="s">
        <v>91</v>
      </c>
      <c r="J313" s="237">
        <f t="shared" si="93"/>
        <v>0</v>
      </c>
      <c r="K313" s="238"/>
      <c r="L313" s="238"/>
      <c r="M313" s="238"/>
      <c r="N313" s="238"/>
    </row>
    <row r="314" spans="1:14">
      <c r="A314" s="19"/>
      <c r="B314" s="235" t="s">
        <v>270</v>
      </c>
      <c r="C314" s="226" t="s">
        <v>908</v>
      </c>
      <c r="D314" s="235" t="s">
        <v>64</v>
      </c>
      <c r="E314" s="235" t="s">
        <v>77</v>
      </c>
      <c r="F314" s="235"/>
      <c r="G314" s="235" t="s">
        <v>33</v>
      </c>
      <c r="H314" s="235" t="s">
        <v>90</v>
      </c>
      <c r="I314" s="236" t="s">
        <v>91</v>
      </c>
      <c r="J314" s="237">
        <f t="shared" si="93"/>
        <v>0</v>
      </c>
      <c r="K314" s="238"/>
      <c r="L314" s="238"/>
      <c r="M314" s="238"/>
      <c r="N314" s="238"/>
    </row>
    <row r="315" spans="1:14">
      <c r="A315" s="19"/>
      <c r="B315" s="226" t="s">
        <v>270</v>
      </c>
      <c r="C315" s="226" t="s">
        <v>909</v>
      </c>
      <c r="D315" s="226"/>
      <c r="E315" s="226"/>
      <c r="F315" s="226"/>
      <c r="G315" s="226"/>
      <c r="H315" s="226"/>
      <c r="I315" s="227"/>
      <c r="J315" s="228">
        <f t="shared" ref="J315:J319" si="109">K315+L315</f>
        <v>472000</v>
      </c>
      <c r="K315" s="228">
        <f>K316</f>
        <v>0</v>
      </c>
      <c r="L315" s="228">
        <f t="shared" ref="L315:N316" si="110">L316</f>
        <v>472000</v>
      </c>
      <c r="M315" s="228">
        <f t="shared" si="110"/>
        <v>0</v>
      </c>
      <c r="N315" s="228">
        <f t="shared" si="110"/>
        <v>0</v>
      </c>
    </row>
    <row r="316" spans="1:14">
      <c r="A316" s="19"/>
      <c r="B316" s="229" t="s">
        <v>270</v>
      </c>
      <c r="C316" s="226" t="s">
        <v>909</v>
      </c>
      <c r="D316" s="229" t="s">
        <v>55</v>
      </c>
      <c r="E316" s="229"/>
      <c r="F316" s="229"/>
      <c r="G316" s="229"/>
      <c r="H316" s="229"/>
      <c r="I316" s="230"/>
      <c r="J316" s="231">
        <f t="shared" si="109"/>
        <v>472000</v>
      </c>
      <c r="K316" s="231">
        <f>K317</f>
        <v>0</v>
      </c>
      <c r="L316" s="231">
        <f t="shared" si="110"/>
        <v>472000</v>
      </c>
      <c r="M316" s="231">
        <f t="shared" si="110"/>
        <v>0</v>
      </c>
      <c r="N316" s="231">
        <f t="shared" si="110"/>
        <v>0</v>
      </c>
    </row>
    <row r="317" spans="1:14">
      <c r="A317" s="19"/>
      <c r="B317" s="232" t="s">
        <v>270</v>
      </c>
      <c r="C317" s="226" t="s">
        <v>909</v>
      </c>
      <c r="D317" s="232" t="s">
        <v>64</v>
      </c>
      <c r="E317" s="232"/>
      <c r="F317" s="232"/>
      <c r="G317" s="232"/>
      <c r="H317" s="232"/>
      <c r="I317" s="233"/>
      <c r="J317" s="234">
        <f t="shared" si="109"/>
        <v>472000</v>
      </c>
      <c r="K317" s="234">
        <f>K318+K319</f>
        <v>0</v>
      </c>
      <c r="L317" s="234">
        <f t="shared" ref="L317" si="111">L318+L319</f>
        <v>472000</v>
      </c>
      <c r="M317" s="234">
        <f t="shared" ref="M317" si="112">M318+M319</f>
        <v>0</v>
      </c>
      <c r="N317" s="234">
        <f t="shared" ref="N317" si="113">N318+N319</f>
        <v>0</v>
      </c>
    </row>
    <row r="318" spans="1:14">
      <c r="A318" s="19"/>
      <c r="B318" s="235" t="s">
        <v>270</v>
      </c>
      <c r="C318" s="226" t="s">
        <v>909</v>
      </c>
      <c r="D318" s="235" t="s">
        <v>64</v>
      </c>
      <c r="E318" s="235" t="s">
        <v>77</v>
      </c>
      <c r="F318" s="235"/>
      <c r="G318" s="235" t="s">
        <v>122</v>
      </c>
      <c r="H318" s="235" t="s">
        <v>90</v>
      </c>
      <c r="I318" s="236" t="s">
        <v>91</v>
      </c>
      <c r="J318" s="237">
        <f t="shared" si="109"/>
        <v>472000</v>
      </c>
      <c r="K318" s="238"/>
      <c r="L318" s="238">
        <v>472000</v>
      </c>
      <c r="M318" s="238"/>
      <c r="N318" s="238"/>
    </row>
    <row r="319" spans="1:14">
      <c r="A319" s="19"/>
      <c r="B319" s="235" t="s">
        <v>270</v>
      </c>
      <c r="C319" s="226" t="s">
        <v>909</v>
      </c>
      <c r="D319" s="235" t="s">
        <v>64</v>
      </c>
      <c r="E319" s="235" t="s">
        <v>77</v>
      </c>
      <c r="F319" s="235"/>
      <c r="G319" s="235" t="s">
        <v>33</v>
      </c>
      <c r="H319" s="235" t="s">
        <v>90</v>
      </c>
      <c r="I319" s="236" t="s">
        <v>91</v>
      </c>
      <c r="J319" s="237">
        <f t="shared" si="109"/>
        <v>0</v>
      </c>
      <c r="K319" s="238"/>
      <c r="L319" s="238"/>
      <c r="M319" s="238"/>
      <c r="N319" s="238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5" t="s">
        <v>270</v>
      </c>
      <c r="C329" s="255" t="s">
        <v>276</v>
      </c>
      <c r="D329" s="255" t="s">
        <v>64</v>
      </c>
      <c r="E329" s="255" t="s">
        <v>77</v>
      </c>
      <c r="F329" s="255"/>
      <c r="G329" s="255" t="s">
        <v>122</v>
      </c>
      <c r="H329" s="255" t="s">
        <v>90</v>
      </c>
      <c r="I329" s="256" t="s">
        <v>91</v>
      </c>
      <c r="J329" s="257">
        <f t="shared" si="93"/>
        <v>417300</v>
      </c>
      <c r="K329" s="258"/>
      <c r="L329" s="258">
        <v>417300</v>
      </c>
      <c r="M329" s="258">
        <v>417300</v>
      </c>
      <c r="N329" s="258">
        <v>417300</v>
      </c>
    </row>
    <row r="330" spans="1:14">
      <c r="A330" s="28"/>
      <c r="B330" s="255" t="s">
        <v>270</v>
      </c>
      <c r="C330" s="255" t="s">
        <v>276</v>
      </c>
      <c r="D330" s="255" t="s">
        <v>64</v>
      </c>
      <c r="E330" s="255" t="s">
        <v>77</v>
      </c>
      <c r="F330" s="255"/>
      <c r="G330" s="255" t="s">
        <v>33</v>
      </c>
      <c r="H330" s="255" t="s">
        <v>90</v>
      </c>
      <c r="I330" s="256" t="s">
        <v>91</v>
      </c>
      <c r="J330" s="257">
        <f t="shared" si="93"/>
        <v>123300</v>
      </c>
      <c r="K330" s="258">
        <v>123300</v>
      </c>
      <c r="L330" s="258"/>
      <c r="M330" s="258"/>
      <c r="N330" s="258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59" t="s">
        <v>270</v>
      </c>
      <c r="C357" s="259" t="s">
        <v>286</v>
      </c>
      <c r="D357" s="259" t="s">
        <v>217</v>
      </c>
      <c r="E357" s="259"/>
      <c r="F357" s="259"/>
      <c r="G357" s="259"/>
      <c r="H357" s="259"/>
      <c r="I357" s="260"/>
      <c r="J357" s="261">
        <f t="shared" si="125"/>
        <v>0</v>
      </c>
      <c r="K357" s="262">
        <f>K358+K359</f>
        <v>0</v>
      </c>
      <c r="L357" s="262">
        <f t="shared" ref="L357:N357" si="129">L358+L359</f>
        <v>0</v>
      </c>
      <c r="M357" s="262">
        <f t="shared" si="129"/>
        <v>0</v>
      </c>
      <c r="N357" s="262">
        <f t="shared" si="129"/>
        <v>0</v>
      </c>
    </row>
    <row r="358" spans="1:14" ht="25.5" outlineLevel="1">
      <c r="A358" s="31"/>
      <c r="B358" s="259" t="s">
        <v>270</v>
      </c>
      <c r="C358" s="259" t="s">
        <v>286</v>
      </c>
      <c r="D358" s="259" t="s">
        <v>934</v>
      </c>
      <c r="E358" s="259" t="s">
        <v>935</v>
      </c>
      <c r="F358" s="259"/>
      <c r="G358" s="259" t="s">
        <v>33</v>
      </c>
      <c r="H358" s="259" t="s">
        <v>936</v>
      </c>
      <c r="I358" s="260" t="s">
        <v>937</v>
      </c>
      <c r="J358" s="261">
        <f t="shared" si="125"/>
        <v>0</v>
      </c>
      <c r="K358" s="262"/>
      <c r="L358" s="262"/>
      <c r="M358" s="262"/>
      <c r="N358" s="262"/>
    </row>
    <row r="359" spans="1:14" outlineLevel="1">
      <c r="A359" s="31"/>
      <c r="B359" s="259" t="s">
        <v>270</v>
      </c>
      <c r="C359" s="259" t="s">
        <v>286</v>
      </c>
      <c r="D359" s="259" t="s">
        <v>938</v>
      </c>
      <c r="E359" s="259" t="s">
        <v>935</v>
      </c>
      <c r="F359" s="259"/>
      <c r="G359" s="259" t="s">
        <v>33</v>
      </c>
      <c r="H359" s="259" t="s">
        <v>939</v>
      </c>
      <c r="I359" s="260" t="s">
        <v>940</v>
      </c>
      <c r="J359" s="261">
        <f t="shared" si="125"/>
        <v>0</v>
      </c>
      <c r="K359" s="262"/>
      <c r="L359" s="262"/>
      <c r="M359" s="262"/>
      <c r="N359" s="262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59" t="s">
        <v>270</v>
      </c>
      <c r="C378" s="259" t="s">
        <v>268</v>
      </c>
      <c r="D378" s="259" t="s">
        <v>217</v>
      </c>
      <c r="E378" s="259"/>
      <c r="F378" s="259"/>
      <c r="G378" s="259"/>
      <c r="H378" s="259"/>
      <c r="I378" s="260"/>
      <c r="J378" s="261">
        <f t="shared" si="125"/>
        <v>0</v>
      </c>
      <c r="K378" s="262">
        <f>K379+K380</f>
        <v>0</v>
      </c>
      <c r="L378" s="262">
        <f t="shared" ref="L378:N378" si="135">L379+L380</f>
        <v>0</v>
      </c>
      <c r="M378" s="262">
        <f t="shared" si="135"/>
        <v>0</v>
      </c>
      <c r="N378" s="262">
        <f t="shared" si="135"/>
        <v>0</v>
      </c>
    </row>
    <row r="379" spans="1:14" ht="25.5" outlineLevel="1">
      <c r="A379" s="31"/>
      <c r="B379" s="259" t="s">
        <v>270</v>
      </c>
      <c r="C379" s="259" t="s">
        <v>268</v>
      </c>
      <c r="D379" s="259" t="s">
        <v>934</v>
      </c>
      <c r="E379" s="259" t="s">
        <v>935</v>
      </c>
      <c r="F379" s="259"/>
      <c r="G379" s="259" t="s">
        <v>33</v>
      </c>
      <c r="H379" s="259" t="s">
        <v>936</v>
      </c>
      <c r="I379" s="260" t="s">
        <v>937</v>
      </c>
      <c r="J379" s="261">
        <f t="shared" si="125"/>
        <v>0</v>
      </c>
      <c r="K379" s="262"/>
      <c r="L379" s="262"/>
      <c r="M379" s="262"/>
      <c r="N379" s="262"/>
    </row>
    <row r="380" spans="1:14" outlineLevel="1">
      <c r="A380" s="31"/>
      <c r="B380" s="259" t="s">
        <v>270</v>
      </c>
      <c r="C380" s="259" t="s">
        <v>268</v>
      </c>
      <c r="D380" s="259" t="s">
        <v>938</v>
      </c>
      <c r="E380" s="259" t="s">
        <v>935</v>
      </c>
      <c r="F380" s="259"/>
      <c r="G380" s="259" t="s">
        <v>33</v>
      </c>
      <c r="H380" s="259" t="s">
        <v>939</v>
      </c>
      <c r="I380" s="260" t="s">
        <v>940</v>
      </c>
      <c r="J380" s="261">
        <f t="shared" si="125"/>
        <v>0</v>
      </c>
      <c r="K380" s="262"/>
      <c r="L380" s="262"/>
      <c r="M380" s="262"/>
      <c r="N380" s="262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59" t="s">
        <v>270</v>
      </c>
      <c r="C410" s="259" t="s">
        <v>269</v>
      </c>
      <c r="D410" s="259" t="s">
        <v>64</v>
      </c>
      <c r="E410" s="259" t="s">
        <v>944</v>
      </c>
      <c r="F410" s="259"/>
      <c r="G410" s="259" t="s">
        <v>33</v>
      </c>
      <c r="H410" s="259" t="s">
        <v>945</v>
      </c>
      <c r="I410" s="260" t="s">
        <v>946</v>
      </c>
      <c r="J410" s="261">
        <f t="shared" si="125"/>
        <v>0</v>
      </c>
      <c r="K410" s="262"/>
      <c r="L410" s="262"/>
      <c r="M410" s="262"/>
      <c r="N410" s="262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822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59" t="s">
        <v>270</v>
      </c>
      <c r="C438" s="259" t="s">
        <v>309</v>
      </c>
      <c r="D438" s="259" t="s">
        <v>139</v>
      </c>
      <c r="E438" s="259" t="s">
        <v>70</v>
      </c>
      <c r="F438" s="259"/>
      <c r="G438" s="259" t="s">
        <v>122</v>
      </c>
      <c r="H438" s="259" t="s">
        <v>144</v>
      </c>
      <c r="I438" s="260" t="s">
        <v>145</v>
      </c>
      <c r="J438" s="265"/>
      <c r="K438" s="265"/>
      <c r="L438" s="265"/>
      <c r="M438" s="265"/>
      <c r="N438" s="265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39" t="s">
        <v>270</v>
      </c>
      <c r="C440" s="239" t="s">
        <v>924</v>
      </c>
      <c r="D440" s="239"/>
      <c r="E440" s="239"/>
      <c r="F440" s="239"/>
      <c r="G440" s="239"/>
      <c r="H440" s="239"/>
      <c r="I440" s="240"/>
      <c r="J440" s="241">
        <f t="shared" si="143"/>
        <v>0</v>
      </c>
      <c r="K440" s="241">
        <f>K441</f>
        <v>0</v>
      </c>
      <c r="L440" s="241">
        <f t="shared" ref="L440:N441" si="153">L441</f>
        <v>0</v>
      </c>
      <c r="M440" s="241">
        <f t="shared" si="153"/>
        <v>0</v>
      </c>
      <c r="N440" s="241">
        <f t="shared" si="153"/>
        <v>0</v>
      </c>
    </row>
    <row r="441" spans="1:14">
      <c r="A441" s="25" t="s">
        <v>26</v>
      </c>
      <c r="B441" s="242" t="s">
        <v>270</v>
      </c>
      <c r="C441" s="239" t="s">
        <v>924</v>
      </c>
      <c r="D441" s="242" t="s">
        <v>55</v>
      </c>
      <c r="E441" s="242"/>
      <c r="F441" s="242"/>
      <c r="G441" s="242"/>
      <c r="H441" s="242"/>
      <c r="I441" s="243"/>
      <c r="J441" s="244">
        <f t="shared" si="143"/>
        <v>0</v>
      </c>
      <c r="K441" s="244">
        <f>K442</f>
        <v>0</v>
      </c>
      <c r="L441" s="244">
        <f t="shared" si="153"/>
        <v>0</v>
      </c>
      <c r="M441" s="244">
        <f t="shared" si="153"/>
        <v>0</v>
      </c>
      <c r="N441" s="244">
        <f t="shared" si="153"/>
        <v>0</v>
      </c>
    </row>
    <row r="442" spans="1:14">
      <c r="A442" s="28" t="s">
        <v>26</v>
      </c>
      <c r="B442" s="245" t="s">
        <v>270</v>
      </c>
      <c r="C442" s="239" t="s">
        <v>924</v>
      </c>
      <c r="D442" s="245" t="s">
        <v>64</v>
      </c>
      <c r="E442" s="245"/>
      <c r="F442" s="245"/>
      <c r="G442" s="245"/>
      <c r="H442" s="245"/>
      <c r="I442" s="246"/>
      <c r="J442" s="247">
        <f t="shared" si="143"/>
        <v>0</v>
      </c>
      <c r="K442" s="247">
        <f>SUM(K443)</f>
        <v>0</v>
      </c>
      <c r="L442" s="247">
        <f t="shared" ref="L442:N442" si="154">SUM(L443)</f>
        <v>0</v>
      </c>
      <c r="M442" s="247">
        <f t="shared" si="154"/>
        <v>0</v>
      </c>
      <c r="N442" s="247">
        <f t="shared" si="154"/>
        <v>0</v>
      </c>
    </row>
    <row r="443" spans="1:14" outlineLevel="1">
      <c r="A443" s="31" t="s">
        <v>26</v>
      </c>
      <c r="B443" s="248" t="s">
        <v>270</v>
      </c>
      <c r="C443" s="239" t="s">
        <v>924</v>
      </c>
      <c r="D443" s="248" t="s">
        <v>64</v>
      </c>
      <c r="E443" s="248" t="s">
        <v>117</v>
      </c>
      <c r="F443" s="248"/>
      <c r="G443" s="248" t="s">
        <v>122</v>
      </c>
      <c r="H443" s="248" t="s">
        <v>120</v>
      </c>
      <c r="I443" s="249" t="s">
        <v>121</v>
      </c>
      <c r="J443" s="250">
        <f t="shared" si="143"/>
        <v>0</v>
      </c>
      <c r="K443" s="251"/>
      <c r="L443" s="251"/>
      <c r="M443" s="251"/>
      <c r="N443" s="251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6" t="s">
        <v>310</v>
      </c>
      <c r="C450" s="226" t="s">
        <v>907</v>
      </c>
      <c r="D450" s="226"/>
      <c r="E450" s="226"/>
      <c r="F450" s="226"/>
      <c r="G450" s="226"/>
      <c r="H450" s="226"/>
      <c r="I450" s="227"/>
      <c r="J450" s="228">
        <f t="shared" ref="J450:J454" si="158">K450+L450</f>
        <v>0</v>
      </c>
      <c r="K450" s="228">
        <f>K451</f>
        <v>0</v>
      </c>
      <c r="L450" s="228">
        <f t="shared" ref="L450:N451" si="159">L451</f>
        <v>0</v>
      </c>
      <c r="M450" s="228">
        <f t="shared" si="159"/>
        <v>0</v>
      </c>
      <c r="N450" s="228">
        <f t="shared" si="159"/>
        <v>0</v>
      </c>
    </row>
    <row r="451" spans="1:14" outlineLevel="1">
      <c r="A451" s="31"/>
      <c r="B451" s="229" t="s">
        <v>310</v>
      </c>
      <c r="C451" s="226" t="s">
        <v>907</v>
      </c>
      <c r="D451" s="229" t="s">
        <v>254</v>
      </c>
      <c r="E451" s="229"/>
      <c r="F451" s="229"/>
      <c r="G451" s="229"/>
      <c r="H451" s="229"/>
      <c r="I451" s="230"/>
      <c r="J451" s="231">
        <f t="shared" si="158"/>
        <v>0</v>
      </c>
      <c r="K451" s="231">
        <f>K452</f>
        <v>0</v>
      </c>
      <c r="L451" s="231">
        <f t="shared" si="159"/>
        <v>0</v>
      </c>
      <c r="M451" s="231">
        <f t="shared" si="159"/>
        <v>0</v>
      </c>
      <c r="N451" s="231">
        <f t="shared" si="159"/>
        <v>0</v>
      </c>
    </row>
    <row r="452" spans="1:14" outlineLevel="1">
      <c r="A452" s="31"/>
      <c r="B452" s="232" t="s">
        <v>310</v>
      </c>
      <c r="C452" s="226" t="s">
        <v>907</v>
      </c>
      <c r="D452" s="232" t="s">
        <v>311</v>
      </c>
      <c r="E452" s="232"/>
      <c r="F452" s="232"/>
      <c r="G452" s="232"/>
      <c r="H452" s="232"/>
      <c r="I452" s="233"/>
      <c r="J452" s="234">
        <f t="shared" si="158"/>
        <v>0</v>
      </c>
      <c r="K452" s="234">
        <f>SUM(K453:K454)</f>
        <v>0</v>
      </c>
      <c r="L452" s="234">
        <f t="shared" ref="L452:N452" si="160">SUM(L453:L454)</f>
        <v>0</v>
      </c>
      <c r="M452" s="234">
        <f t="shared" si="160"/>
        <v>0</v>
      </c>
      <c r="N452" s="234">
        <f t="shared" si="160"/>
        <v>0</v>
      </c>
    </row>
    <row r="453" spans="1:14" ht="25.5" outlineLevel="1">
      <c r="A453" s="31"/>
      <c r="B453" s="235" t="s">
        <v>310</v>
      </c>
      <c r="C453" s="226" t="s">
        <v>907</v>
      </c>
      <c r="D453" s="235" t="s">
        <v>311</v>
      </c>
      <c r="E453" s="235" t="s">
        <v>117</v>
      </c>
      <c r="F453" s="235"/>
      <c r="G453" s="235" t="s">
        <v>122</v>
      </c>
      <c r="H453" s="235" t="s">
        <v>312</v>
      </c>
      <c r="I453" s="236" t="s">
        <v>313</v>
      </c>
      <c r="J453" s="237">
        <f t="shared" si="158"/>
        <v>0</v>
      </c>
      <c r="K453" s="238"/>
      <c r="L453" s="238"/>
      <c r="M453" s="238"/>
      <c r="N453" s="238"/>
    </row>
    <row r="454" spans="1:14" ht="25.5" outlineLevel="1">
      <c r="A454" s="31"/>
      <c r="B454" s="235" t="s">
        <v>310</v>
      </c>
      <c r="C454" s="226" t="s">
        <v>907</v>
      </c>
      <c r="D454" s="235" t="s">
        <v>311</v>
      </c>
      <c r="E454" s="235" t="s">
        <v>117</v>
      </c>
      <c r="F454" s="235"/>
      <c r="G454" s="235" t="s">
        <v>33</v>
      </c>
      <c r="H454" s="235" t="s">
        <v>312</v>
      </c>
      <c r="I454" s="236" t="s">
        <v>313</v>
      </c>
      <c r="J454" s="237">
        <f t="shared" si="158"/>
        <v>0</v>
      </c>
      <c r="K454" s="238"/>
      <c r="L454" s="238"/>
      <c r="M454" s="238"/>
      <c r="N454" s="238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823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923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79"/>
      <c r="B553" s="280"/>
      <c r="C553" s="280"/>
      <c r="D553" s="280"/>
      <c r="E553" s="280"/>
      <c r="F553" s="280"/>
      <c r="G553" s="280"/>
      <c r="H553" s="280"/>
      <c r="I553" s="280"/>
      <c r="J553" s="280"/>
      <c r="K553" s="280"/>
      <c r="L553" s="280"/>
      <c r="M553" s="280"/>
      <c r="N553" s="280"/>
    </row>
    <row r="554" spans="1:14">
      <c r="I554" s="253" t="s">
        <v>933</v>
      </c>
      <c r="J554" s="254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E167" sqref="E167"/>
    </sheetView>
  </sheetViews>
  <sheetFormatPr defaultColWidth="9.140625" defaultRowHeight="15" outlineLevelRow="1"/>
  <cols>
    <col min="1" max="1" width="40.5703125" style="213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69" t="s">
        <v>721</v>
      </c>
      <c r="I1" s="269"/>
    </row>
    <row r="2" spans="1:10" ht="111.75" customHeight="1">
      <c r="H2" s="270" t="s">
        <v>884</v>
      </c>
      <c r="I2" s="270"/>
    </row>
    <row r="3" spans="1:10">
      <c r="H3" s="269" t="s">
        <v>811</v>
      </c>
      <c r="I3" s="269"/>
    </row>
    <row r="5" spans="1:10" ht="56.25" customHeight="1">
      <c r="A5" s="287" t="s">
        <v>885</v>
      </c>
      <c r="B5" s="287"/>
      <c r="C5" s="287"/>
      <c r="D5" s="287"/>
      <c r="E5" s="287"/>
      <c r="F5" s="287"/>
      <c r="G5" s="287"/>
      <c r="H5" s="287"/>
      <c r="I5" s="287"/>
    </row>
    <row r="6" spans="1:10" ht="15.75">
      <c r="A6" s="214"/>
      <c r="B6" s="97"/>
      <c r="C6" s="97"/>
      <c r="D6" s="97"/>
      <c r="E6" s="98"/>
      <c r="F6" s="97"/>
      <c r="G6" s="97"/>
      <c r="H6" s="97"/>
      <c r="I6" s="97"/>
    </row>
    <row r="7" spans="1:10">
      <c r="A7" s="288" t="s">
        <v>644</v>
      </c>
      <c r="B7" s="288"/>
      <c r="C7" s="288"/>
      <c r="D7" s="288"/>
      <c r="E7" s="288"/>
      <c r="F7" s="288"/>
      <c r="G7" s="288"/>
      <c r="H7" s="288"/>
      <c r="I7" s="288"/>
    </row>
    <row r="8" spans="1:10" ht="29.25" customHeight="1">
      <c r="A8" s="211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5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16411.763480000001</v>
      </c>
      <c r="H10" s="104">
        <f>H11+H53+H61+H79+H116+H194+H211+H224+H237</f>
        <v>8086.36348</v>
      </c>
      <c r="I10" s="104">
        <f>I11+I53+I61+I79+I116+I194+I211+I224+I237</f>
        <v>7122.7634800000005</v>
      </c>
      <c r="J10" s="105">
        <f>G10+H10+I10</f>
        <v>31620.890440000003</v>
      </c>
    </row>
    <row r="11" spans="1:10">
      <c r="A11" s="212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6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7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18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19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0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1" t="s">
        <v>825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6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7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18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19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0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1" t="s">
        <v>826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1" t="s">
        <v>827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1" t="s">
        <v>828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0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1" t="s">
        <v>825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1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1" t="s">
        <v>882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19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0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1" t="s">
        <v>828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6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7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18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19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0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1" t="s">
        <v>881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6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7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18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19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0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1" t="s">
        <v>880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0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1" t="s">
        <v>879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0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1" t="s">
        <v>878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0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1" t="s">
        <v>877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0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1" t="s">
        <v>876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2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6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7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18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19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19" t="s">
        <v>892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1" t="s">
        <v>890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1" t="s">
        <v>875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2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6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7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18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19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19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1" t="s">
        <v>873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19" t="s">
        <v>874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0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1" t="s">
        <v>872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6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7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18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19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19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1" t="s">
        <v>871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0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1" t="s">
        <v>870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2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6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7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18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19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0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1" t="s">
        <v>869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6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7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18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19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0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1" t="s">
        <v>868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6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7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18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19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0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1" t="s">
        <v>883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0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1" t="s">
        <v>866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1" t="s">
        <v>941</v>
      </c>
      <c r="B100" s="263" t="s">
        <v>26</v>
      </c>
      <c r="C100" s="263" t="s">
        <v>730</v>
      </c>
      <c r="D100" s="263" t="s">
        <v>735</v>
      </c>
      <c r="E100" s="264" t="s">
        <v>766</v>
      </c>
      <c r="F100" s="263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0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1" t="s">
        <v>867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19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0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1" t="s">
        <v>866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6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7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18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19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0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1" t="s">
        <v>865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0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1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0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1" t="s">
        <v>864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2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6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7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18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19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0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1" t="s">
        <v>863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0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1" t="s">
        <v>862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6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7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18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19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0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1" t="s">
        <v>856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0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1" t="s">
        <v>861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0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1" t="s">
        <v>860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0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1" t="s">
        <v>859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0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1" t="s">
        <v>858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1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1" t="s">
        <v>857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6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7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18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19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19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19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19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19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0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1" t="s">
        <v>856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0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1" t="s">
        <v>855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1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1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0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1" t="s">
        <v>842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1" t="s">
        <v>854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0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1" t="s">
        <v>853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1" t="s">
        <v>942</v>
      </c>
      <c r="B160" s="263" t="s">
        <v>26</v>
      </c>
      <c r="C160" s="263" t="s">
        <v>731</v>
      </c>
      <c r="D160" s="263" t="s">
        <v>729</v>
      </c>
      <c r="E160" s="264" t="s">
        <v>784</v>
      </c>
      <c r="F160" s="263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0" t="s">
        <v>851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1" t="s">
        <v>852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0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1" t="s">
        <v>850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1" t="s">
        <v>943</v>
      </c>
      <c r="B165" s="263" t="s">
        <v>26</v>
      </c>
      <c r="C165" s="263" t="s">
        <v>731</v>
      </c>
      <c r="D165" s="263" t="s">
        <v>729</v>
      </c>
      <c r="E165" s="264" t="s">
        <v>786</v>
      </c>
      <c r="F165" s="263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0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1" t="s">
        <v>849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0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1" t="s">
        <v>848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0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1" t="s">
        <v>846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1" t="s">
        <v>847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0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1" t="s">
        <v>844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1" t="s">
        <v>845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0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1" t="s">
        <v>843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0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1" t="s">
        <v>842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19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0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1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6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7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18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19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0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1" t="s">
        <v>841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1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1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19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0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1" t="s">
        <v>841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2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6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7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18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19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0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1" t="s">
        <v>839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1" t="s">
        <v>836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1" t="s">
        <v>840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1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0" t="s">
        <v>837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1" t="s">
        <v>838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1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0" t="s">
        <v>835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19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0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1" t="s">
        <v>834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2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6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7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18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19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0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1" t="s">
        <v>833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6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7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18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19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0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1" t="s">
        <v>832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2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6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7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18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19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0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1" t="s">
        <v>831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6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7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18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19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0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1" t="s">
        <v>830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2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6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7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18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19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0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1" t="s">
        <v>829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2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6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7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1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2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3" t="s">
        <v>436</v>
      </c>
      <c r="B249" s="135"/>
      <c r="C249" s="135"/>
      <c r="D249" s="135"/>
      <c r="E249" s="136"/>
      <c r="F249" s="135"/>
      <c r="G249" s="137">
        <f>G10</f>
        <v>16411.763480000001</v>
      </c>
      <c r="H249" s="137">
        <f t="shared" ref="H249:I249" si="97">H10</f>
        <v>8086.36348</v>
      </c>
      <c r="I249" s="137">
        <f t="shared" si="97"/>
        <v>7122.7634800000005</v>
      </c>
      <c r="J249" s="105">
        <f t="shared" si="87"/>
        <v>31620.890440000003</v>
      </c>
    </row>
    <row r="250" spans="1:10">
      <c r="A250" s="224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5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5" sqref="F165:H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69" t="s">
        <v>722</v>
      </c>
      <c r="H1" s="269"/>
    </row>
    <row r="2" spans="1:9" ht="106.9" customHeight="1">
      <c r="G2" s="27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0"/>
    </row>
    <row r="3" spans="1:9">
      <c r="G3" s="269" t="str">
        <f>Ведомственная!H3</f>
        <v>от "___" декабря 2024 года № _____</v>
      </c>
      <c r="H3" s="269"/>
    </row>
    <row r="4" spans="1:9" ht="88.5" customHeight="1">
      <c r="A4" s="268" t="s">
        <v>886</v>
      </c>
      <c r="B4" s="268"/>
      <c r="C4" s="268"/>
      <c r="D4" s="268"/>
      <c r="E4" s="268"/>
      <c r="F4" s="268"/>
      <c r="G4" s="268"/>
      <c r="H4" s="268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88" t="s">
        <v>644</v>
      </c>
      <c r="B6" s="288"/>
      <c r="C6" s="288"/>
      <c r="D6" s="288"/>
      <c r="E6" s="288"/>
      <c r="F6" s="288"/>
      <c r="G6" s="288"/>
      <c r="H6" s="288"/>
    </row>
    <row r="7" spans="1:9" ht="15.2" customHeight="1">
      <c r="A7" s="293" t="s">
        <v>360</v>
      </c>
      <c r="B7" s="295" t="s">
        <v>737</v>
      </c>
      <c r="C7" s="295" t="s">
        <v>740</v>
      </c>
      <c r="D7" s="295" t="s">
        <v>738</v>
      </c>
      <c r="E7" s="295" t="s">
        <v>739</v>
      </c>
      <c r="F7" s="289" t="s">
        <v>361</v>
      </c>
      <c r="G7" s="289" t="s">
        <v>468</v>
      </c>
      <c r="H7" s="291" t="s">
        <v>819</v>
      </c>
    </row>
    <row r="8" spans="1:9">
      <c r="A8" s="294"/>
      <c r="B8" s="296"/>
      <c r="C8" s="296"/>
      <c r="D8" s="296"/>
      <c r="E8" s="296"/>
      <c r="F8" s="290"/>
      <c r="G8" s="290"/>
      <c r="H8" s="292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16411.763480000001</v>
      </c>
      <c r="G10" s="104">
        <f>Ведомственная!H10</f>
        <v>8086.36348</v>
      </c>
      <c r="H10" s="104">
        <f>Ведомственная!I10</f>
        <v>7122.7634800000005</v>
      </c>
      <c r="I10" s="145">
        <f>F10+G10+H10</f>
        <v>31620.890440000003</v>
      </c>
    </row>
    <row r="11" spans="1:9">
      <c r="A11" s="212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6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7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18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19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0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1" t="s">
        <v>825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6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7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18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19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0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1" t="s">
        <v>826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1" t="s">
        <v>827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1" t="s">
        <v>828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0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1" t="s">
        <v>825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1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1" t="s">
        <v>882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19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0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1" t="s">
        <v>828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6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7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18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19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0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1" t="s">
        <v>881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6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7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18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19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0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1" t="s">
        <v>880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0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1" t="s">
        <v>879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0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1" t="s">
        <v>878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0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1" t="s">
        <v>877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0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1" t="s">
        <v>876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2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6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7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18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19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19" t="s">
        <v>892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1" t="s">
        <v>890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1" t="s">
        <v>893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2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6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7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18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19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19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1" t="s">
        <v>873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19" t="s">
        <v>874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0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1" t="s">
        <v>872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6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7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18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19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19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1" t="s">
        <v>871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0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1" t="s">
        <v>870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2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6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7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18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19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0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1" t="s">
        <v>869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6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7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18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19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0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1" t="s">
        <v>868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6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7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18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19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0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1" t="s">
        <v>883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0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1" t="s">
        <v>866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1" t="s">
        <v>941</v>
      </c>
      <c r="B100" s="263" t="s">
        <v>730</v>
      </c>
      <c r="C100" s="263" t="s">
        <v>735</v>
      </c>
      <c r="D100" s="264" t="s">
        <v>766</v>
      </c>
      <c r="E100" s="263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0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1" t="s">
        <v>867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19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0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1" t="s">
        <v>866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6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7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18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19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0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1" t="s">
        <v>865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0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1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0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1" t="s">
        <v>864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2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6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7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18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19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0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1" t="s">
        <v>863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0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1" t="s">
        <v>862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6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7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18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19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0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1" t="s">
        <v>856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0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1" t="s">
        <v>861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0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1" t="s">
        <v>860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0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1" t="s">
        <v>859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0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1" t="s">
        <v>858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1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1" t="s">
        <v>857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6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7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18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19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19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19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19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19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0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1" t="s">
        <v>856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0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1" t="s">
        <v>855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1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1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0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1" t="s">
        <v>842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1" t="s">
        <v>854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0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1" t="s">
        <v>853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1" t="s">
        <v>942</v>
      </c>
      <c r="B160" s="263" t="s">
        <v>731</v>
      </c>
      <c r="C160" s="263" t="s">
        <v>729</v>
      </c>
      <c r="D160" s="264" t="s">
        <v>784</v>
      </c>
      <c r="E160" s="263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0" t="s">
        <v>851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1" t="s">
        <v>852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0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1" t="s">
        <v>850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1" t="s">
        <v>943</v>
      </c>
      <c r="B165" s="263" t="s">
        <v>731</v>
      </c>
      <c r="C165" s="263" t="s">
        <v>729</v>
      </c>
      <c r="D165" s="264" t="s">
        <v>786</v>
      </c>
      <c r="E165" s="263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0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1" t="s">
        <v>849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0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1" t="s">
        <v>848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0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1" t="s">
        <v>846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1" t="s">
        <v>847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0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1" t="s">
        <v>844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1" t="s">
        <v>845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0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1" t="s">
        <v>843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0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1" t="s">
        <v>842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19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0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1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6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7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18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19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0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1" t="s">
        <v>841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1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1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19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0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1" t="s">
        <v>841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2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6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7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18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19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0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1" t="s">
        <v>839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1" t="s">
        <v>836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1" t="s">
        <v>840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1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0" t="s">
        <v>837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1" t="s">
        <v>838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1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0" t="s">
        <v>835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19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0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1" t="s">
        <v>834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2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6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7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18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19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0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1" t="s">
        <v>833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6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7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18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19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0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1" t="s">
        <v>832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2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6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7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18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19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0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1" t="s">
        <v>831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6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7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18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19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0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1" t="s">
        <v>830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2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6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7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18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19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0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1" t="s">
        <v>829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2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6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7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1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2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16411.763480000001</v>
      </c>
      <c r="G249" s="137">
        <f>Ведомственная!H249</f>
        <v>8086.36348</v>
      </c>
      <c r="H249" s="137">
        <f>Ведомственная!I249</f>
        <v>7122.7634800000005</v>
      </c>
      <c r="I249" s="145">
        <f t="shared" si="3"/>
        <v>31620.890440000003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69" t="s">
        <v>720</v>
      </c>
      <c r="H1" s="269"/>
    </row>
    <row r="2" spans="1:9" ht="103.15" customHeight="1">
      <c r="G2" s="27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0"/>
    </row>
    <row r="3" spans="1:9" ht="24" customHeight="1">
      <c r="G3" s="269" t="str">
        <f>Ведомственная!H3</f>
        <v>от "___" декабря 2024 года № _____</v>
      </c>
      <c r="H3" s="269"/>
    </row>
    <row r="4" spans="1:9" ht="112.5" customHeight="1">
      <c r="A4" s="268" t="s">
        <v>887</v>
      </c>
      <c r="B4" s="268"/>
      <c r="C4" s="268"/>
      <c r="D4" s="268"/>
      <c r="E4" s="268"/>
      <c r="F4" s="268"/>
      <c r="G4" s="268"/>
      <c r="H4" s="268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88" t="s">
        <v>644</v>
      </c>
      <c r="B6" s="288"/>
      <c r="C6" s="288"/>
      <c r="D6" s="288"/>
      <c r="E6" s="288"/>
      <c r="F6" s="288"/>
      <c r="G6" s="288"/>
      <c r="H6" s="288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16411.763480000001</v>
      </c>
      <c r="G9" s="104">
        <f t="shared" ref="G9:H9" si="0">G10</f>
        <v>8086.36348</v>
      </c>
      <c r="H9" s="104">
        <f t="shared" si="0"/>
        <v>7122.7634800000005</v>
      </c>
      <c r="I9" s="105">
        <f>F9+G9+H9</f>
        <v>31620.890440000003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16411.763480000001</v>
      </c>
      <c r="G10" s="151">
        <f t="shared" ref="G10:H10" si="1">G11+G68+G80+G143</f>
        <v>8086.36348</v>
      </c>
      <c r="H10" s="151">
        <f t="shared" si="1"/>
        <v>7122.7634800000005</v>
      </c>
      <c r="I10" s="105">
        <f t="shared" ref="I10:I73" si="2">F10+G10+H10</f>
        <v>31620.890440000003</v>
      </c>
    </row>
    <row r="11" spans="1:9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8414.49</v>
      </c>
      <c r="G11" s="151">
        <f t="shared" ref="G11:H11" si="3">G12+G23+G39+G49</f>
        <v>6616</v>
      </c>
      <c r="H11" s="151">
        <f t="shared" si="3"/>
        <v>5589.22</v>
      </c>
      <c r="I11" s="105">
        <f t="shared" si="2"/>
        <v>20619.71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825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826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827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828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825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882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1620.7</v>
      </c>
      <c r="G23" s="158">
        <f t="shared" ref="G23:H23" si="9">G24+G26+G28+G30+G32+G34+G36</f>
        <v>171.3</v>
      </c>
      <c r="H23" s="158">
        <f t="shared" si="9"/>
        <v>177.5</v>
      </c>
      <c r="I23" s="105">
        <f t="shared" si="2"/>
        <v>1969.5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888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880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889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878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877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876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6">G37+G38</f>
        <v>171.3</v>
      </c>
      <c r="H36" s="113">
        <f t="shared" si="16"/>
        <v>177.5</v>
      </c>
      <c r="I36" s="105">
        <f t="shared" si="2"/>
        <v>505</v>
      </c>
    </row>
    <row r="37" spans="1:9" ht="102" outlineLevel="1">
      <c r="A37" s="74" t="s">
        <v>890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2"/>
        <v>457</v>
      </c>
    </row>
    <row r="38" spans="1:9" ht="63.75" outlineLevel="1">
      <c r="A38" s="74" t="s">
        <v>891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873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874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872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871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870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881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869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868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865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0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1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864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833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894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829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883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866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941</v>
      </c>
      <c r="B74" s="264" t="s">
        <v>766</v>
      </c>
      <c r="C74" s="263" t="s">
        <v>217</v>
      </c>
      <c r="D74" s="263" t="s">
        <v>730</v>
      </c>
      <c r="E74" s="263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867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866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863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862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856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861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860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859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858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857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841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0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1" t="s">
        <v>841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19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19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19" t="s">
        <v>918</v>
      </c>
      <c r="B105" s="118" t="s">
        <v>917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19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856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855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1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1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842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854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895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853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942</v>
      </c>
      <c r="B118" s="264" t="s">
        <v>784</v>
      </c>
      <c r="C118" s="263" t="s">
        <v>217</v>
      </c>
      <c r="D118" s="263" t="s">
        <v>731</v>
      </c>
      <c r="E118" s="263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896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897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850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943</v>
      </c>
      <c r="B123" s="264" t="s">
        <v>786</v>
      </c>
      <c r="C123" s="263" t="s">
        <v>217</v>
      </c>
      <c r="D123" s="263" t="s">
        <v>731</v>
      </c>
      <c r="E123" s="263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849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898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846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847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844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845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843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899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841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839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836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900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837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838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835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834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831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901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16411.763480000001</v>
      </c>
      <c r="G166" s="137">
        <f>Ведомственная!H249</f>
        <v>8086.36348</v>
      </c>
      <c r="H166" s="137">
        <f>Ведомственная!I249</f>
        <v>7122.7634800000005</v>
      </c>
      <c r="I166" s="105">
        <f t="shared" si="63"/>
        <v>31620.890440000003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90" zoomScaleNormal="90" workbookViewId="0">
      <selection activeCell="B3" sqref="B3:C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270" t="s">
        <v>947</v>
      </c>
      <c r="C2" s="270"/>
    </row>
    <row r="3" spans="1:8">
      <c r="B3" s="334" t="s">
        <v>949</v>
      </c>
      <c r="C3" s="334"/>
    </row>
    <row r="4" spans="1:8" ht="45.6" customHeight="1">
      <c r="A4" s="297" t="s">
        <v>948</v>
      </c>
      <c r="B4" s="297"/>
      <c r="C4" s="173"/>
      <c r="D4" s="173"/>
      <c r="E4" s="173"/>
      <c r="F4" s="173"/>
      <c r="G4" s="173"/>
      <c r="H4" s="173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4">
        <f>B9</f>
        <v>1477.1</v>
      </c>
    </row>
    <row r="9" spans="1:8">
      <c r="A9" s="175" t="s">
        <v>577</v>
      </c>
      <c r="B9" s="176">
        <f>B10</f>
        <v>1477.1</v>
      </c>
    </row>
    <row r="10" spans="1:8" ht="26.25">
      <c r="A10" s="177" t="s">
        <v>639</v>
      </c>
      <c r="B10" s="176">
        <f>B11</f>
        <v>1477.1</v>
      </c>
    </row>
    <row r="11" spans="1:8">
      <c r="A11" s="177" t="s">
        <v>578</v>
      </c>
      <c r="B11" s="176">
        <f>B12+B13+B14+B16+B15</f>
        <v>1477.1</v>
      </c>
    </row>
    <row r="12" spans="1:8" ht="25.5">
      <c r="A12" s="178" t="s">
        <v>579</v>
      </c>
      <c r="B12" s="176"/>
    </row>
    <row r="13" spans="1:8" ht="25.5">
      <c r="A13" s="178" t="s">
        <v>641</v>
      </c>
      <c r="B13" s="176">
        <f>Ведомственная!G101</f>
        <v>0</v>
      </c>
    </row>
    <row r="14" spans="1:8">
      <c r="A14" s="178" t="s">
        <v>642</v>
      </c>
      <c r="B14" s="176">
        <f>Ведомственная!G95-Ведомственная!G101</f>
        <v>1477.1</v>
      </c>
    </row>
    <row r="15" spans="1:8" ht="38.25">
      <c r="A15" s="178" t="s">
        <v>643</v>
      </c>
      <c r="B15" s="176">
        <f>Ведомственная!G103</f>
        <v>0</v>
      </c>
    </row>
    <row r="16" spans="1:8" ht="63.75">
      <c r="A16" s="178" t="s">
        <v>580</v>
      </c>
      <c r="B16" s="179"/>
    </row>
  </sheetData>
  <mergeCells count="3">
    <mergeCell ref="A4:B4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69" t="s">
        <v>724</v>
      </c>
      <c r="H1" s="269"/>
    </row>
    <row r="2" spans="1:8" ht="93.6" customHeight="1">
      <c r="G2" s="270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0"/>
    </row>
    <row r="3" spans="1:8" ht="20.45" customHeight="1">
      <c r="G3" s="269" t="str">
        <f>Ведомственная!H3</f>
        <v>от "___" декабря 2024 года № _____</v>
      </c>
      <c r="H3" s="269"/>
    </row>
    <row r="4" spans="1:8" ht="58.15" customHeight="1">
      <c r="A4" s="298" t="s">
        <v>902</v>
      </c>
      <c r="B4" s="298"/>
      <c r="C4" s="298"/>
      <c r="D4" s="298"/>
      <c r="E4" s="298"/>
      <c r="F4" s="298"/>
      <c r="G4" s="298"/>
      <c r="H4" s="298"/>
    </row>
    <row r="5" spans="1:8" ht="15" customHeight="1">
      <c r="A5" s="299" t="s">
        <v>645</v>
      </c>
      <c r="B5" s="299"/>
      <c r="C5" s="299"/>
      <c r="D5" s="299"/>
      <c r="E5" s="299"/>
      <c r="F5" s="299"/>
      <c r="G5" s="299"/>
      <c r="H5" s="299"/>
    </row>
    <row r="6" spans="1:8" ht="43.15" customHeight="1">
      <c r="A6" s="180" t="s">
        <v>360</v>
      </c>
      <c r="B6" s="180" t="s">
        <v>738</v>
      </c>
      <c r="C6" s="181" t="s">
        <v>739</v>
      </c>
      <c r="D6" s="181" t="s">
        <v>737</v>
      </c>
      <c r="E6" s="181" t="s">
        <v>740</v>
      </c>
      <c r="F6" s="182" t="s">
        <v>361</v>
      </c>
      <c r="G6" s="182" t="s">
        <v>468</v>
      </c>
      <c r="H6" s="182" t="s">
        <v>819</v>
      </c>
    </row>
    <row r="7" spans="1:8">
      <c r="A7" s="180">
        <v>1</v>
      </c>
      <c r="B7" s="180">
        <v>2</v>
      </c>
      <c r="C7" s="180">
        <v>3</v>
      </c>
      <c r="D7" s="180">
        <v>4</v>
      </c>
      <c r="E7" s="180">
        <v>5</v>
      </c>
      <c r="F7" s="180">
        <v>6</v>
      </c>
      <c r="G7" s="180">
        <v>7</v>
      </c>
      <c r="H7" s="180">
        <v>8</v>
      </c>
    </row>
    <row r="8" spans="1:8">
      <c r="A8" s="183" t="s">
        <v>423</v>
      </c>
      <c r="B8" s="180" t="s">
        <v>582</v>
      </c>
      <c r="C8" s="184"/>
      <c r="D8" s="184"/>
      <c r="E8" s="184"/>
      <c r="F8" s="185">
        <f>F9</f>
        <v>850</v>
      </c>
      <c r="G8" s="185">
        <f t="shared" ref="G8:H10" si="0">G9</f>
        <v>950</v>
      </c>
      <c r="H8" s="185">
        <f t="shared" si="0"/>
        <v>955</v>
      </c>
    </row>
    <row r="9" spans="1:8" ht="25.5">
      <c r="A9" s="186" t="s">
        <v>583</v>
      </c>
      <c r="B9" s="187" t="s">
        <v>584</v>
      </c>
      <c r="C9" s="187"/>
      <c r="D9" s="187"/>
      <c r="E9" s="187"/>
      <c r="F9" s="188">
        <f>F10</f>
        <v>850</v>
      </c>
      <c r="G9" s="188">
        <f t="shared" si="0"/>
        <v>950</v>
      </c>
      <c r="H9" s="188">
        <f t="shared" si="0"/>
        <v>955</v>
      </c>
    </row>
    <row r="10" spans="1:8" ht="38.25">
      <c r="A10" s="186" t="s">
        <v>585</v>
      </c>
      <c r="B10" s="187" t="s">
        <v>586</v>
      </c>
      <c r="C10" s="186"/>
      <c r="D10" s="186"/>
      <c r="E10" s="186"/>
      <c r="F10" s="188">
        <f>F11</f>
        <v>850</v>
      </c>
      <c r="G10" s="188">
        <f t="shared" si="0"/>
        <v>950</v>
      </c>
      <c r="H10" s="188">
        <f t="shared" si="0"/>
        <v>955</v>
      </c>
    </row>
    <row r="11" spans="1:8" ht="63.75">
      <c r="A11" s="186" t="s">
        <v>646</v>
      </c>
      <c r="B11" s="189" t="s">
        <v>587</v>
      </c>
      <c r="C11" s="189">
        <v>300</v>
      </c>
      <c r="D11" s="189">
        <v>10</v>
      </c>
      <c r="E11" s="190" t="s">
        <v>727</v>
      </c>
      <c r="F11" s="179">
        <f>Ведомственная!G217</f>
        <v>850</v>
      </c>
      <c r="G11" s="179">
        <f>Ведомственная!H217</f>
        <v>950</v>
      </c>
      <c r="H11" s="179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725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903</v>
      </c>
      <c r="B4" s="302"/>
      <c r="C4" s="302"/>
      <c r="D4" s="302"/>
      <c r="E4" s="302"/>
      <c r="F4" s="302"/>
      <c r="G4" s="302"/>
      <c r="H4" s="302"/>
    </row>
    <row r="7" spans="1:8">
      <c r="A7" s="301" t="s">
        <v>599</v>
      </c>
      <c r="B7" s="301" t="s">
        <v>600</v>
      </c>
      <c r="C7" s="301" t="s">
        <v>361</v>
      </c>
      <c r="D7" s="301"/>
      <c r="E7" s="301" t="s">
        <v>468</v>
      </c>
      <c r="F7" s="301"/>
      <c r="G7" s="301" t="s">
        <v>819</v>
      </c>
      <c r="H7" s="301"/>
    </row>
    <row r="8" spans="1:8" ht="25.5">
      <c r="A8" s="301"/>
      <c r="B8" s="301"/>
      <c r="C8" s="180" t="s">
        <v>644</v>
      </c>
      <c r="D8" s="180" t="s">
        <v>601</v>
      </c>
      <c r="E8" s="180" t="s">
        <v>644</v>
      </c>
      <c r="F8" s="180" t="s">
        <v>601</v>
      </c>
      <c r="G8" s="180" t="s">
        <v>644</v>
      </c>
      <c r="H8" s="180" t="s">
        <v>601</v>
      </c>
    </row>
    <row r="9" spans="1:8">
      <c r="A9" s="191">
        <v>1</v>
      </c>
      <c r="B9" s="191">
        <v>2</v>
      </c>
      <c r="C9" s="191">
        <v>3</v>
      </c>
      <c r="D9" s="191">
        <v>4</v>
      </c>
      <c r="E9" s="191">
        <v>5</v>
      </c>
      <c r="F9" s="191">
        <v>6</v>
      </c>
      <c r="G9" s="191">
        <v>7</v>
      </c>
      <c r="H9" s="191">
        <v>8</v>
      </c>
    </row>
    <row r="10" spans="1:8" ht="38.25">
      <c r="A10" s="300">
        <v>1</v>
      </c>
      <c r="B10" s="183" t="s">
        <v>588</v>
      </c>
      <c r="C10" s="192">
        <f>C11+C15</f>
        <v>0</v>
      </c>
      <c r="D10" s="193"/>
      <c r="E10" s="192">
        <f>E11+E15</f>
        <v>0</v>
      </c>
      <c r="F10" s="193"/>
      <c r="G10" s="192">
        <f>G11+G15</f>
        <v>0</v>
      </c>
      <c r="H10" s="193"/>
    </row>
    <row r="11" spans="1:8">
      <c r="A11" s="300"/>
      <c r="B11" s="186" t="s">
        <v>589</v>
      </c>
      <c r="C11" s="194">
        <f>C12+C13</f>
        <v>0</v>
      </c>
      <c r="D11" s="195"/>
      <c r="E11" s="194">
        <f>E12+E13</f>
        <v>0</v>
      </c>
      <c r="F11" s="195"/>
      <c r="G11" s="194">
        <f>G12+G13</f>
        <v>0</v>
      </c>
      <c r="H11" s="195"/>
    </row>
    <row r="12" spans="1:8" ht="51">
      <c r="A12" s="300"/>
      <c r="B12" s="196" t="s">
        <v>590</v>
      </c>
      <c r="C12" s="194"/>
      <c r="D12" s="197"/>
      <c r="E12" s="194"/>
      <c r="F12" s="197"/>
      <c r="G12" s="194"/>
      <c r="H12" s="197"/>
    </row>
    <row r="13" spans="1:8" ht="38.25">
      <c r="A13" s="300"/>
      <c r="B13" s="198" t="s">
        <v>591</v>
      </c>
      <c r="C13" s="194"/>
      <c r="D13" s="197"/>
      <c r="E13" s="194"/>
      <c r="F13" s="197"/>
      <c r="G13" s="194"/>
      <c r="H13" s="195"/>
    </row>
    <row r="14" spans="1:8" ht="114.75">
      <c r="A14" s="300"/>
      <c r="B14" s="198" t="s">
        <v>932</v>
      </c>
      <c r="C14" s="194"/>
      <c r="D14" s="197"/>
      <c r="E14" s="194"/>
      <c r="F14" s="197"/>
      <c r="G14" s="194"/>
      <c r="H14" s="195"/>
    </row>
    <row r="15" spans="1:8">
      <c r="A15" s="300"/>
      <c r="B15" s="186" t="s">
        <v>592</v>
      </c>
      <c r="C15" s="192">
        <f>C16+C17</f>
        <v>0</v>
      </c>
      <c r="D15" s="193"/>
      <c r="E15" s="192">
        <f>E16+E17</f>
        <v>0</v>
      </c>
      <c r="F15" s="199"/>
      <c r="G15" s="192">
        <f>G16+G17</f>
        <v>0</v>
      </c>
      <c r="H15" s="193"/>
    </row>
    <row r="16" spans="1:8" ht="38.25">
      <c r="A16" s="300"/>
      <c r="B16" s="196" t="s">
        <v>593</v>
      </c>
      <c r="C16" s="194"/>
      <c r="D16" s="197"/>
      <c r="E16" s="194"/>
      <c r="F16" s="197"/>
      <c r="G16" s="194"/>
      <c r="H16" s="195"/>
    </row>
    <row r="17" spans="1:8" ht="102">
      <c r="A17" s="300"/>
      <c r="B17" s="196" t="s">
        <v>931</v>
      </c>
      <c r="C17" s="194">
        <f>Источники!D18+Источники!D19</f>
        <v>0</v>
      </c>
      <c r="D17" s="197"/>
      <c r="E17" s="194">
        <f>Источники!E18+Источники!E19</f>
        <v>0</v>
      </c>
      <c r="F17" s="197"/>
      <c r="G17" s="194">
        <f>Источники!F18+Источники!F19</f>
        <v>0</v>
      </c>
      <c r="H17" s="195"/>
    </row>
    <row r="18" spans="1:8" ht="25.5">
      <c r="A18" s="300">
        <v>2</v>
      </c>
      <c r="B18" s="183" t="s">
        <v>594</v>
      </c>
      <c r="C18" s="200">
        <f>C19+C20</f>
        <v>0</v>
      </c>
      <c r="D18" s="193">
        <f t="shared" ref="D18:H18" si="0">D19+D20</f>
        <v>0</v>
      </c>
      <c r="E18" s="200">
        <f t="shared" si="0"/>
        <v>0</v>
      </c>
      <c r="F18" s="193">
        <f t="shared" si="0"/>
        <v>0</v>
      </c>
      <c r="G18" s="200">
        <f t="shared" si="0"/>
        <v>0</v>
      </c>
      <c r="H18" s="193">
        <f t="shared" si="0"/>
        <v>0</v>
      </c>
    </row>
    <row r="19" spans="1:8">
      <c r="A19" s="300"/>
      <c r="B19" s="186" t="s">
        <v>595</v>
      </c>
      <c r="C19" s="194"/>
      <c r="D19" s="197"/>
      <c r="E19" s="194"/>
      <c r="F19" s="197"/>
      <c r="G19" s="194"/>
      <c r="H19" s="197"/>
    </row>
    <row r="20" spans="1:8">
      <c r="A20" s="300"/>
      <c r="B20" s="186" t="s">
        <v>596</v>
      </c>
      <c r="C20" s="194"/>
      <c r="D20" s="201"/>
      <c r="E20" s="194"/>
      <c r="F20" s="201"/>
      <c r="G20" s="194"/>
      <c r="H20" s="197"/>
    </row>
    <row r="21" spans="1:8" ht="102">
      <c r="A21" s="300">
        <v>3</v>
      </c>
      <c r="B21" s="183" t="s">
        <v>597</v>
      </c>
      <c r="C21" s="194">
        <f>C22+C23</f>
        <v>0</v>
      </c>
      <c r="D21" s="197">
        <f t="shared" ref="D21:H21" si="1">D22+D23</f>
        <v>0</v>
      </c>
      <c r="E21" s="194">
        <f t="shared" si="1"/>
        <v>0</v>
      </c>
      <c r="F21" s="197">
        <f t="shared" si="1"/>
        <v>0</v>
      </c>
      <c r="G21" s="194">
        <f t="shared" si="1"/>
        <v>0</v>
      </c>
      <c r="H21" s="197">
        <f t="shared" si="1"/>
        <v>0</v>
      </c>
    </row>
    <row r="22" spans="1:8">
      <c r="A22" s="300"/>
      <c r="B22" s="186" t="s">
        <v>595</v>
      </c>
      <c r="C22" s="194">
        <f>C11+C19</f>
        <v>0</v>
      </c>
      <c r="D22" s="194">
        <f t="shared" ref="D22:H22" si="2">D11+D19</f>
        <v>0</v>
      </c>
      <c r="E22" s="194">
        <f t="shared" si="2"/>
        <v>0</v>
      </c>
      <c r="F22" s="194">
        <f t="shared" si="2"/>
        <v>0</v>
      </c>
      <c r="G22" s="194">
        <f t="shared" si="2"/>
        <v>0</v>
      </c>
      <c r="H22" s="194">
        <f t="shared" si="2"/>
        <v>0</v>
      </c>
    </row>
    <row r="23" spans="1:8">
      <c r="A23" s="300"/>
      <c r="B23" s="186" t="s">
        <v>598</v>
      </c>
      <c r="C23" s="194">
        <f>C15+C20</f>
        <v>0</v>
      </c>
      <c r="D23" s="194">
        <f t="shared" ref="D23:H23" si="3">D15+D20</f>
        <v>0</v>
      </c>
      <c r="E23" s="194">
        <f t="shared" si="3"/>
        <v>0</v>
      </c>
      <c r="F23" s="194">
        <f t="shared" si="3"/>
        <v>0</v>
      </c>
      <c r="G23" s="194">
        <f t="shared" si="3"/>
        <v>0</v>
      </c>
      <c r="H23" s="194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2024-12-18T06:46:20Z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